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Sheet1!$A$2:$F$99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<sst xmlns="http://schemas.openxmlformats.org/spreadsheetml/2006/main" count="214" uniqueCount="116">
  <si>
    <t>2023年宿州市埇桥区社区工作者公开招聘拟聘用人员名单</t>
  </si>
  <si>
    <t>序号</t>
  </si>
  <si>
    <t>岗位代码</t>
  </si>
  <si>
    <t>姓名</t>
  </si>
  <si>
    <t>性别</t>
  </si>
  <si>
    <t>准考证号</t>
  </si>
  <si>
    <t>总成绩</t>
  </si>
  <si>
    <t>董文娣</t>
  </si>
  <si>
    <t>女</t>
  </si>
  <si>
    <t>范文文</t>
  </si>
  <si>
    <t>关思雨</t>
  </si>
  <si>
    <t>李妍麟</t>
  </si>
  <si>
    <t>张蕾</t>
  </si>
  <si>
    <t>杨念念</t>
  </si>
  <si>
    <t>郝情情</t>
  </si>
  <si>
    <t>张博莉</t>
  </si>
  <si>
    <t>秦婷</t>
  </si>
  <si>
    <t>邱二香</t>
  </si>
  <si>
    <t>许燕</t>
  </si>
  <si>
    <t>刘红宇</t>
  </si>
  <si>
    <t>李旺</t>
  </si>
  <si>
    <t>男</t>
  </si>
  <si>
    <t>王龙艳</t>
  </si>
  <si>
    <t>202301</t>
  </si>
  <si>
    <t>王继龙</t>
  </si>
  <si>
    <t>2401131008</t>
  </si>
  <si>
    <t>赵方方</t>
  </si>
  <si>
    <t>2401131207</t>
  </si>
  <si>
    <t>苗孝岑</t>
  </si>
  <si>
    <t>张伟</t>
  </si>
  <si>
    <t>杨洋</t>
  </si>
  <si>
    <t>唐家骏</t>
  </si>
  <si>
    <t>杜越宁</t>
  </si>
  <si>
    <t>王康康</t>
  </si>
  <si>
    <t>陈静博</t>
  </si>
  <si>
    <t>颜欣</t>
  </si>
  <si>
    <t>张维维</t>
  </si>
  <si>
    <t>丁施展</t>
  </si>
  <si>
    <t>陶伟杰</t>
  </si>
  <si>
    <t>史单单</t>
  </si>
  <si>
    <t>潘越</t>
  </si>
  <si>
    <t>李晨</t>
  </si>
  <si>
    <t>202302</t>
  </si>
  <si>
    <t>王茜</t>
  </si>
  <si>
    <t>2401131719</t>
  </si>
  <si>
    <t>张倩倩</t>
  </si>
  <si>
    <t>闫晨晨</t>
  </si>
  <si>
    <t>2401131913</t>
  </si>
  <si>
    <t>马嫚</t>
  </si>
  <si>
    <t>2401132402</t>
  </si>
  <si>
    <t>张曼</t>
  </si>
  <si>
    <t>胡文莉</t>
  </si>
  <si>
    <t>张梦妍</t>
  </si>
  <si>
    <t>黄竞赛</t>
  </si>
  <si>
    <t>蒋姗</t>
  </si>
  <si>
    <t>李娇阳</t>
  </si>
  <si>
    <t>刘威</t>
  </si>
  <si>
    <t>郭晶晶</t>
  </si>
  <si>
    <t>孙雪婷</t>
  </si>
  <si>
    <t>赵永辉</t>
  </si>
  <si>
    <t>娄亚莉</t>
  </si>
  <si>
    <t>刘苗苗</t>
  </si>
  <si>
    <t>王慧云</t>
  </si>
  <si>
    <t>李文</t>
  </si>
  <si>
    <t>丁杰琼</t>
  </si>
  <si>
    <t>尹琪</t>
  </si>
  <si>
    <t>陈旭</t>
  </si>
  <si>
    <t>盛开朗</t>
  </si>
  <si>
    <t>202303</t>
  </si>
  <si>
    <t>于田利</t>
  </si>
  <si>
    <t>2401134021</t>
  </si>
  <si>
    <t>孙婧</t>
  </si>
  <si>
    <t>2401134101</t>
  </si>
  <si>
    <t>吴子骥</t>
  </si>
  <si>
    <t>武苗苗</t>
  </si>
  <si>
    <t>杨青</t>
  </si>
  <si>
    <t>林璐璐</t>
  </si>
  <si>
    <t>张靓文</t>
  </si>
  <si>
    <t>陈凯</t>
  </si>
  <si>
    <t>许浩</t>
  </si>
  <si>
    <t>谢影影</t>
  </si>
  <si>
    <t>耿铭珠</t>
  </si>
  <si>
    <t>刘爽</t>
  </si>
  <si>
    <t>蔡小虎</t>
  </si>
  <si>
    <t>王博志</t>
  </si>
  <si>
    <t>夏燕虹</t>
  </si>
  <si>
    <t>韩笑</t>
  </si>
  <si>
    <t>夏大娃</t>
  </si>
  <si>
    <t>张梦晴</t>
  </si>
  <si>
    <t>殷实</t>
  </si>
  <si>
    <t>刘子佳</t>
  </si>
  <si>
    <t>黄梦柯</t>
  </si>
  <si>
    <t>余龙君</t>
  </si>
  <si>
    <t>汝静</t>
  </si>
  <si>
    <t>李晓利</t>
  </si>
  <si>
    <t>张纯纯</t>
  </si>
  <si>
    <t>闵小燕</t>
  </si>
  <si>
    <t>郑辉</t>
  </si>
  <si>
    <t>尤田</t>
  </si>
  <si>
    <t>祝鑫鑫</t>
  </si>
  <si>
    <t>邰靖</t>
  </si>
  <si>
    <t>尹强强</t>
  </si>
  <si>
    <t>夏凡</t>
  </si>
  <si>
    <t>王聪</t>
  </si>
  <si>
    <t>李伟</t>
  </si>
  <si>
    <t>昌雪雪</t>
  </si>
  <si>
    <t>孙慧康</t>
  </si>
  <si>
    <t>202305</t>
  </si>
  <si>
    <t>韩慧芹</t>
  </si>
  <si>
    <t>2401135806</t>
  </si>
  <si>
    <t>张楠楠</t>
  </si>
  <si>
    <t>2401135803</t>
  </si>
  <si>
    <t>赵咪</t>
  </si>
  <si>
    <t>2401135706</t>
  </si>
  <si>
    <t>刘晓丽</t>
  </si>
  <si>
    <t>2401135808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</si>
</sst>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sz val="22"/>
      <name val="方正小标宋_GBK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9"/>
  <sheetViews>
    <sheetView tabSelected="1" workbookViewId="0">
      <selection activeCell="D2" sqref="D2"/>
    </sheetView>
  </sheetViews>
  <sheetFormatPr defaultColWidth="9" defaultRowHeight="18.75"/>
  <cols>
    <col min="1" max="1" width="7.5" style="1" customWidth="1"/>
    <col min="2" max="2" width="13" style="5" customWidth="1"/>
    <col min="3" max="3" width="14.5" style="6" customWidth="1"/>
    <col min="4" max="4" width="11.25" style="6" customWidth="1"/>
    <col min="5" max="5" width="20" style="5" customWidth="1"/>
    <col min="6" max="6" width="12.875" style="6" customWidth="1"/>
    <col min="7" max="16378" width="9" style="1"/>
    <col min="16379" max="16384" width="9" style="7"/>
  </cols>
  <sheetData>
    <row r="1" s="1" customFormat="1" ht="68" customHeight="1" spans="1:6">
      <c r="A1" s="8" t="s">
        <v>0</v>
      </c>
      <c r="B1" s="8"/>
      <c r="C1" s="8"/>
      <c r="D1" s="8"/>
      <c r="E1" s="8"/>
      <c r="F1" s="8"/>
    </row>
    <row r="2" s="2" customFormat="1" ht="36" customHeight="1" spans="1:1637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3"/>
    </row>
    <row r="3" s="3" customFormat="1" ht="22" customHeight="1" spans="1:16379">
      <c r="A3" s="11">
        <v>1</v>
      </c>
      <c r="B3" s="11" t="str">
        <f t="shared" ref="B3:B10" si="0">"202301"</f>
        <v>202301</v>
      </c>
      <c r="C3" s="12" t="s">
        <v>7</v>
      </c>
      <c r="D3" s="12" t="s">
        <v>8</v>
      </c>
      <c r="E3" s="11" t="str">
        <f>"2401130704"</f>
        <v>2401130704</v>
      </c>
      <c r="F3" s="12">
        <v>77.415</v>
      </c>
      <c r="XEY3" s="14"/>
    </row>
    <row r="4" s="3" customFormat="1" ht="22" customHeight="1" spans="1:16379">
      <c r="A4" s="11">
        <v>2</v>
      </c>
      <c r="B4" s="11" t="str">
        <f t="shared" si="0"/>
        <v>202301</v>
      </c>
      <c r="C4" s="12" t="s">
        <v>9</v>
      </c>
      <c r="D4" s="12" t="s">
        <v>8</v>
      </c>
      <c r="E4" s="11" t="str">
        <f>"2401130706"</f>
        <v>2401130706</v>
      </c>
      <c r="F4" s="12">
        <v>77.355</v>
      </c>
      <c r="XEY4" s="14"/>
    </row>
    <row r="5" s="3" customFormat="1" ht="22" customHeight="1" spans="1:16379">
      <c r="A5" s="11">
        <v>3</v>
      </c>
      <c r="B5" s="11" t="str">
        <f t="shared" si="0"/>
        <v>202301</v>
      </c>
      <c r="C5" s="12" t="s">
        <v>10</v>
      </c>
      <c r="D5" s="12" t="s">
        <v>8</v>
      </c>
      <c r="E5" s="11" t="str">
        <f>"2401130415"</f>
        <v>2401130415</v>
      </c>
      <c r="F5" s="12">
        <v>76.66</v>
      </c>
      <c r="XEY5" s="14"/>
    </row>
    <row r="6" s="3" customFormat="1" ht="22" customHeight="1" spans="1:16379">
      <c r="A6" s="11">
        <v>4</v>
      </c>
      <c r="B6" s="11" t="str">
        <f t="shared" si="0"/>
        <v>202301</v>
      </c>
      <c r="C6" s="12" t="s">
        <v>11</v>
      </c>
      <c r="D6" s="12" t="s">
        <v>8</v>
      </c>
      <c r="E6" s="11" t="str">
        <f>"2401131201"</f>
        <v>2401131201</v>
      </c>
      <c r="F6" s="12">
        <v>75.7875</v>
      </c>
      <c r="XEY6" s="14"/>
    </row>
    <row r="7" s="3" customFormat="1" ht="22" customHeight="1" spans="1:16379">
      <c r="A7" s="11">
        <v>5</v>
      </c>
      <c r="B7" s="11" t="str">
        <f t="shared" si="0"/>
        <v>202301</v>
      </c>
      <c r="C7" s="12" t="s">
        <v>12</v>
      </c>
      <c r="D7" s="12" t="s">
        <v>8</v>
      </c>
      <c r="E7" s="11" t="str">
        <f>"2401131007"</f>
        <v>2401131007</v>
      </c>
      <c r="F7" s="12">
        <v>75.065</v>
      </c>
      <c r="XEY7" s="14"/>
    </row>
    <row r="8" s="3" customFormat="1" ht="22" customHeight="1" spans="1:16379">
      <c r="A8" s="11">
        <v>6</v>
      </c>
      <c r="B8" s="11" t="str">
        <f t="shared" si="0"/>
        <v>202301</v>
      </c>
      <c r="C8" s="12" t="s">
        <v>13</v>
      </c>
      <c r="D8" s="12" t="s">
        <v>8</v>
      </c>
      <c r="E8" s="11" t="str">
        <f>"2401131011"</f>
        <v>2401131011</v>
      </c>
      <c r="F8" s="12">
        <v>74.9975</v>
      </c>
      <c r="XEY8" s="14"/>
    </row>
    <row r="9" s="3" customFormat="1" ht="22" customHeight="1" spans="1:16379">
      <c r="A9" s="11">
        <v>7</v>
      </c>
      <c r="B9" s="11" t="str">
        <f t="shared" si="0"/>
        <v>202301</v>
      </c>
      <c r="C9" s="12" t="s">
        <v>14</v>
      </c>
      <c r="D9" s="12" t="s">
        <v>8</v>
      </c>
      <c r="E9" s="11" t="str">
        <f>"2401131214"</f>
        <v>2401131214</v>
      </c>
      <c r="F9" s="12">
        <v>74.6025</v>
      </c>
      <c r="XEY9" s="14"/>
    </row>
    <row r="10" s="3" customFormat="1" ht="22" customHeight="1" spans="1:16379">
      <c r="A10" s="11">
        <v>8</v>
      </c>
      <c r="B10" s="11" t="str">
        <f t="shared" si="0"/>
        <v>202301</v>
      </c>
      <c r="C10" s="12" t="s">
        <v>15</v>
      </c>
      <c r="D10" s="12" t="s">
        <v>8</v>
      </c>
      <c r="E10" s="11" t="str">
        <f>"2401130503"</f>
        <v>2401130503</v>
      </c>
      <c r="F10" s="12">
        <v>74.49</v>
      </c>
      <c r="XEY10" s="14"/>
    </row>
    <row r="11" s="3" customFormat="1" ht="22" customHeight="1" spans="1:16379">
      <c r="A11" s="11">
        <v>9</v>
      </c>
      <c r="B11" s="11" t="str">
        <f t="shared" ref="B11:B16" si="1">"202301"</f>
        <v>202301</v>
      </c>
      <c r="C11" s="12" t="s">
        <v>16</v>
      </c>
      <c r="D11" s="12" t="s">
        <v>8</v>
      </c>
      <c r="E11" s="11" t="str">
        <f>"2401130412"</f>
        <v>2401130412</v>
      </c>
      <c r="F11" s="12">
        <v>74.2725</v>
      </c>
      <c r="XEY11" s="14"/>
    </row>
    <row r="12" s="3" customFormat="1" ht="22" customHeight="1" spans="1:16379">
      <c r="A12" s="11">
        <v>10</v>
      </c>
      <c r="B12" s="11" t="str">
        <f t="shared" si="1"/>
        <v>202301</v>
      </c>
      <c r="C12" s="12" t="s">
        <v>17</v>
      </c>
      <c r="D12" s="12" t="s">
        <v>8</v>
      </c>
      <c r="E12" s="11" t="str">
        <f>"2401131526"</f>
        <v>2401131526</v>
      </c>
      <c r="F12" s="12">
        <v>74.1</v>
      </c>
      <c r="XEY12" s="14"/>
    </row>
    <row r="13" s="3" customFormat="1" ht="22" customHeight="1" spans="1:16379">
      <c r="A13" s="11">
        <v>11</v>
      </c>
      <c r="B13" s="11" t="str">
        <f t="shared" si="1"/>
        <v>202301</v>
      </c>
      <c r="C13" s="12" t="s">
        <v>18</v>
      </c>
      <c r="D13" s="12" t="s">
        <v>8</v>
      </c>
      <c r="E13" s="11" t="str">
        <f>"2401130807"</f>
        <v>2401130807</v>
      </c>
      <c r="F13" s="12">
        <v>73.8925</v>
      </c>
      <c r="XEY13" s="14"/>
    </row>
    <row r="14" s="3" customFormat="1" ht="22" customHeight="1" spans="1:16379">
      <c r="A14" s="11">
        <v>12</v>
      </c>
      <c r="B14" s="11" t="str">
        <f t="shared" si="1"/>
        <v>202301</v>
      </c>
      <c r="C14" s="12" t="s">
        <v>19</v>
      </c>
      <c r="D14" s="12" t="s">
        <v>8</v>
      </c>
      <c r="E14" s="11" t="str">
        <f>"2401131024"</f>
        <v>2401131024</v>
      </c>
      <c r="F14" s="12">
        <v>73.8325</v>
      </c>
      <c r="XEY14" s="14"/>
    </row>
    <row r="15" s="3" customFormat="1" ht="22" customHeight="1" spans="1:16379">
      <c r="A15" s="11">
        <v>13</v>
      </c>
      <c r="B15" s="11" t="str">
        <f t="shared" si="1"/>
        <v>202301</v>
      </c>
      <c r="C15" s="12" t="s">
        <v>20</v>
      </c>
      <c r="D15" s="12" t="s">
        <v>21</v>
      </c>
      <c r="E15" s="11" t="str">
        <f>"2401131010"</f>
        <v>2401131010</v>
      </c>
      <c r="F15" s="12">
        <v>73.76</v>
      </c>
      <c r="XEY15" s="14"/>
    </row>
    <row r="16" s="3" customFormat="1" ht="22" customHeight="1" spans="1:16379">
      <c r="A16" s="11">
        <v>14</v>
      </c>
      <c r="B16" s="11" t="str">
        <f t="shared" si="1"/>
        <v>202301</v>
      </c>
      <c r="C16" s="12" t="s">
        <v>22</v>
      </c>
      <c r="D16" s="12" t="s">
        <v>8</v>
      </c>
      <c r="E16" s="11" t="str">
        <f>"2401130406"</f>
        <v>2401130406</v>
      </c>
      <c r="F16" s="12">
        <v>73.71</v>
      </c>
      <c r="XEY16" s="14"/>
    </row>
    <row r="17" s="3" customFormat="1" ht="22" customHeight="1" spans="1:16379">
      <c r="A17" s="11">
        <v>15</v>
      </c>
      <c r="B17" s="11" t="s">
        <v>23</v>
      </c>
      <c r="C17" s="11" t="s">
        <v>24</v>
      </c>
      <c r="D17" s="11" t="s">
        <v>21</v>
      </c>
      <c r="E17" s="11" t="s">
        <v>25</v>
      </c>
      <c r="F17" s="12">
        <v>73.425</v>
      </c>
      <c r="XEY17" s="14"/>
    </row>
    <row r="18" s="3" customFormat="1" ht="22" customHeight="1" spans="1:16379">
      <c r="A18" s="11">
        <v>16</v>
      </c>
      <c r="B18" s="11" t="s">
        <v>23</v>
      </c>
      <c r="C18" s="11" t="s">
        <v>26</v>
      </c>
      <c r="D18" s="11" t="s">
        <v>8</v>
      </c>
      <c r="E18" s="11" t="s">
        <v>27</v>
      </c>
      <c r="F18" s="12">
        <v>73.22</v>
      </c>
      <c r="XEY18" s="14"/>
    </row>
    <row r="19" s="3" customFormat="1" ht="22" customHeight="1" spans="1:16379">
      <c r="A19" s="11">
        <v>17</v>
      </c>
      <c r="B19" s="11" t="str">
        <f t="shared" ref="B19:B21" si="2">"202301"</f>
        <v>202301</v>
      </c>
      <c r="C19" s="11" t="str">
        <f>"何云徽"</f>
        <v>何云徽</v>
      </c>
      <c r="D19" s="11" t="s">
        <v>21</v>
      </c>
      <c r="E19" s="11" t="str">
        <f>"2401131520"</f>
        <v>2401131520</v>
      </c>
      <c r="F19" s="12">
        <v>73.115</v>
      </c>
      <c r="XEY19" s="14"/>
    </row>
    <row r="20" s="3" customFormat="1" ht="22" customHeight="1" spans="1:16379">
      <c r="A20" s="11">
        <v>18</v>
      </c>
      <c r="B20" s="11" t="str">
        <f t="shared" si="2"/>
        <v>202301</v>
      </c>
      <c r="C20" s="11" t="str">
        <f>"张思雨"</f>
        <v>张思雨</v>
      </c>
      <c r="D20" s="11" t="str">
        <f>"女"</f>
        <v>女</v>
      </c>
      <c r="E20" s="11" t="str">
        <f>"2401131521"</f>
        <v>2401131521</v>
      </c>
      <c r="F20" s="12">
        <v>72.8125</v>
      </c>
      <c r="XEY20" s="14"/>
    </row>
    <row r="21" s="3" customFormat="1" ht="22" customHeight="1" spans="1:16379">
      <c r="A21" s="11">
        <v>19</v>
      </c>
      <c r="B21" s="11" t="str">
        <f t="shared" si="2"/>
        <v>202301</v>
      </c>
      <c r="C21" s="11" t="str">
        <f>"陈雪蕊"</f>
        <v>陈雪蕊</v>
      </c>
      <c r="D21" s="11" t="str">
        <f>"女"</f>
        <v>女</v>
      </c>
      <c r="E21" s="11" t="str">
        <f>"2401130326"</f>
        <v>2401130326</v>
      </c>
      <c r="F21" s="12">
        <v>72.7975</v>
      </c>
      <c r="XEY21" s="14"/>
    </row>
    <row r="22" s="3" customFormat="1" ht="22" customHeight="1" spans="1:16379">
      <c r="A22" s="11">
        <v>1</v>
      </c>
      <c r="B22" s="11" t="str">
        <f t="shared" ref="B22:B35" si="3">"202302"</f>
        <v>202302</v>
      </c>
      <c r="C22" s="12" t="s">
        <v>28</v>
      </c>
      <c r="D22" s="12" t="s">
        <v>8</v>
      </c>
      <c r="E22" s="11" t="str">
        <f>"2401132811"</f>
        <v>2401132811</v>
      </c>
      <c r="F22" s="12">
        <v>76.455</v>
      </c>
      <c r="XEY22" s="14"/>
    </row>
    <row r="23" s="3" customFormat="1" ht="22" customHeight="1" spans="1:16379">
      <c r="A23" s="11">
        <v>2</v>
      </c>
      <c r="B23" s="11" t="str">
        <f t="shared" si="3"/>
        <v>202302</v>
      </c>
      <c r="C23" s="12" t="s">
        <v>29</v>
      </c>
      <c r="D23" s="12" t="s">
        <v>8</v>
      </c>
      <c r="E23" s="11" t="str">
        <f>"2401131829"</f>
        <v>2401131829</v>
      </c>
      <c r="F23" s="12">
        <v>76.3475</v>
      </c>
      <c r="XEY23" s="14"/>
    </row>
    <row r="24" s="3" customFormat="1" ht="22" customHeight="1" spans="1:16379">
      <c r="A24" s="11">
        <v>3</v>
      </c>
      <c r="B24" s="11" t="str">
        <f t="shared" si="3"/>
        <v>202302</v>
      </c>
      <c r="C24" s="12" t="s">
        <v>30</v>
      </c>
      <c r="D24" s="12" t="s">
        <v>8</v>
      </c>
      <c r="E24" s="11" t="str">
        <f>"2401132225"</f>
        <v>2401132225</v>
      </c>
      <c r="F24" s="12">
        <v>76.1825</v>
      </c>
      <c r="XEY24" s="14"/>
    </row>
    <row r="25" s="3" customFormat="1" ht="22" customHeight="1" spans="1:16379">
      <c r="A25" s="11">
        <v>4</v>
      </c>
      <c r="B25" s="11" t="str">
        <f t="shared" si="3"/>
        <v>202302</v>
      </c>
      <c r="C25" s="12" t="s">
        <v>31</v>
      </c>
      <c r="D25" s="12" t="s">
        <v>21</v>
      </c>
      <c r="E25" s="11" t="str">
        <f>"2401132625"</f>
        <v>2401132625</v>
      </c>
      <c r="F25" s="12">
        <v>75.2325</v>
      </c>
      <c r="XEY25" s="14"/>
    </row>
    <row r="26" s="3" customFormat="1" ht="22" customHeight="1" spans="1:16379">
      <c r="A26" s="11">
        <v>5</v>
      </c>
      <c r="B26" s="11" t="str">
        <f t="shared" si="3"/>
        <v>202302</v>
      </c>
      <c r="C26" s="12" t="s">
        <v>32</v>
      </c>
      <c r="D26" s="12" t="s">
        <v>21</v>
      </c>
      <c r="E26" s="11" t="str">
        <f>"2401132119"</f>
        <v>2401132119</v>
      </c>
      <c r="F26" s="12">
        <v>75.0825</v>
      </c>
      <c r="XEY26" s="14"/>
    </row>
    <row r="27" s="3" customFormat="1" ht="22" customHeight="1" spans="1:16379">
      <c r="A27" s="11">
        <v>6</v>
      </c>
      <c r="B27" s="11" t="str">
        <f t="shared" si="3"/>
        <v>202302</v>
      </c>
      <c r="C27" s="12" t="s">
        <v>33</v>
      </c>
      <c r="D27" s="12" t="s">
        <v>21</v>
      </c>
      <c r="E27" s="11" t="str">
        <f>"2401132007"</f>
        <v>2401132007</v>
      </c>
      <c r="F27" s="12">
        <v>74.8475</v>
      </c>
      <c r="XEY27" s="14"/>
    </row>
    <row r="28" s="3" customFormat="1" ht="22" customHeight="1" spans="1:16379">
      <c r="A28" s="11">
        <v>7</v>
      </c>
      <c r="B28" s="11" t="str">
        <f t="shared" si="3"/>
        <v>202302</v>
      </c>
      <c r="C28" s="12" t="s">
        <v>34</v>
      </c>
      <c r="D28" s="12" t="s">
        <v>8</v>
      </c>
      <c r="E28" s="11" t="str">
        <f>"2401132808"</f>
        <v>2401132808</v>
      </c>
      <c r="F28" s="12">
        <v>74.815</v>
      </c>
      <c r="XEY28" s="14"/>
    </row>
    <row r="29" s="3" customFormat="1" ht="22" customHeight="1" spans="1:16379">
      <c r="A29" s="11">
        <v>8</v>
      </c>
      <c r="B29" s="11" t="str">
        <f t="shared" si="3"/>
        <v>202302</v>
      </c>
      <c r="C29" s="12" t="s">
        <v>35</v>
      </c>
      <c r="D29" s="12" t="s">
        <v>8</v>
      </c>
      <c r="E29" s="11" t="str">
        <f>"2401131925"</f>
        <v>2401131925</v>
      </c>
      <c r="F29" s="12">
        <v>74.745</v>
      </c>
      <c r="XEY29" s="14"/>
    </row>
    <row r="30" s="3" customFormat="1" ht="22" customHeight="1" spans="1:16379">
      <c r="A30" s="11">
        <v>9</v>
      </c>
      <c r="B30" s="11" t="str">
        <f t="shared" si="3"/>
        <v>202302</v>
      </c>
      <c r="C30" s="12" t="s">
        <v>36</v>
      </c>
      <c r="D30" s="12" t="s">
        <v>8</v>
      </c>
      <c r="E30" s="11" t="str">
        <f>"2401132222"</f>
        <v>2401132222</v>
      </c>
      <c r="F30" s="12">
        <v>74.5375</v>
      </c>
      <c r="XEY30" s="14"/>
    </row>
    <row r="31" s="3" customFormat="1" ht="22" customHeight="1" spans="1:16379">
      <c r="A31" s="11">
        <v>10</v>
      </c>
      <c r="B31" s="11" t="str">
        <f t="shared" si="3"/>
        <v>202302</v>
      </c>
      <c r="C31" s="12" t="s">
        <v>37</v>
      </c>
      <c r="D31" s="12" t="s">
        <v>21</v>
      </c>
      <c r="E31" s="11" t="str">
        <f>"2401132230"</f>
        <v>2401132230</v>
      </c>
      <c r="F31" s="12">
        <v>74.515</v>
      </c>
      <c r="XEY31" s="14"/>
    </row>
    <row r="32" s="3" customFormat="1" ht="22" customHeight="1" spans="1:16379">
      <c r="A32" s="11">
        <v>11</v>
      </c>
      <c r="B32" s="11" t="str">
        <f t="shared" si="3"/>
        <v>202302</v>
      </c>
      <c r="C32" s="12" t="s">
        <v>38</v>
      </c>
      <c r="D32" s="12" t="s">
        <v>21</v>
      </c>
      <c r="E32" s="11" t="str">
        <f>"2401132827"</f>
        <v>2401132827</v>
      </c>
      <c r="F32" s="12">
        <v>74.21</v>
      </c>
      <c r="XEY32" s="14"/>
    </row>
    <row r="33" s="3" customFormat="1" ht="22" customHeight="1" spans="1:16379">
      <c r="A33" s="11">
        <v>12</v>
      </c>
      <c r="B33" s="11" t="str">
        <f t="shared" si="3"/>
        <v>202302</v>
      </c>
      <c r="C33" s="12" t="s">
        <v>39</v>
      </c>
      <c r="D33" s="12" t="s">
        <v>8</v>
      </c>
      <c r="E33" s="11" t="str">
        <f>"2401131812"</f>
        <v>2401131812</v>
      </c>
      <c r="F33" s="12">
        <v>73.885</v>
      </c>
      <c r="XEY33" s="14"/>
    </row>
    <row r="34" s="3" customFormat="1" ht="22" customHeight="1" spans="1:16379">
      <c r="A34" s="11">
        <v>13</v>
      </c>
      <c r="B34" s="11" t="str">
        <f t="shared" si="3"/>
        <v>202302</v>
      </c>
      <c r="C34" s="12" t="s">
        <v>40</v>
      </c>
      <c r="D34" s="12" t="s">
        <v>8</v>
      </c>
      <c r="E34" s="11" t="str">
        <f>"2401132506"</f>
        <v>2401132506</v>
      </c>
      <c r="F34" s="12">
        <v>73.8325</v>
      </c>
      <c r="XEY34" s="14"/>
    </row>
    <row r="35" s="3" customFormat="1" ht="22" customHeight="1" spans="1:16379">
      <c r="A35" s="11">
        <v>14</v>
      </c>
      <c r="B35" s="11" t="str">
        <f t="shared" si="3"/>
        <v>202302</v>
      </c>
      <c r="C35" s="12" t="s">
        <v>41</v>
      </c>
      <c r="D35" s="12" t="s">
        <v>8</v>
      </c>
      <c r="E35" s="11" t="str">
        <f>"2401132212"</f>
        <v>2401132212</v>
      </c>
      <c r="F35" s="12">
        <v>73.7825</v>
      </c>
      <c r="XEY35" s="14"/>
    </row>
    <row r="36" s="3" customFormat="1" ht="22" customHeight="1" spans="1:16379">
      <c r="A36" s="11">
        <v>15</v>
      </c>
      <c r="B36" s="11" t="s">
        <v>42</v>
      </c>
      <c r="C36" s="12" t="s">
        <v>43</v>
      </c>
      <c r="D36" s="12" t="s">
        <v>8</v>
      </c>
      <c r="E36" s="11" t="s">
        <v>44</v>
      </c>
      <c r="F36" s="12">
        <v>73.6425</v>
      </c>
      <c r="XEY36" s="14"/>
    </row>
    <row r="37" s="3" customFormat="1" ht="22" customHeight="1" spans="1:16379">
      <c r="A37" s="11">
        <v>16</v>
      </c>
      <c r="B37" s="11" t="str">
        <f>"202302"</f>
        <v>202302</v>
      </c>
      <c r="C37" s="12" t="s">
        <v>45</v>
      </c>
      <c r="D37" s="12" t="s">
        <v>8</v>
      </c>
      <c r="E37" s="11" t="str">
        <f>"2401132104"</f>
        <v>2401132104</v>
      </c>
      <c r="F37" s="12">
        <v>73.635</v>
      </c>
      <c r="XEY37" s="14"/>
    </row>
    <row r="38" s="3" customFormat="1" ht="22" customHeight="1" spans="1:16379">
      <c r="A38" s="11">
        <v>17</v>
      </c>
      <c r="B38" s="11" t="s">
        <v>42</v>
      </c>
      <c r="C38" s="12" t="s">
        <v>46</v>
      </c>
      <c r="D38" s="12" t="s">
        <v>8</v>
      </c>
      <c r="E38" s="11" t="s">
        <v>47</v>
      </c>
      <c r="F38" s="12">
        <v>73.535</v>
      </c>
      <c r="XEY38" s="14"/>
    </row>
    <row r="39" s="3" customFormat="1" ht="22" customHeight="1" spans="1:16379">
      <c r="A39" s="11">
        <v>18</v>
      </c>
      <c r="B39" s="11" t="s">
        <v>42</v>
      </c>
      <c r="C39" s="12" t="s">
        <v>48</v>
      </c>
      <c r="D39" s="12" t="s">
        <v>8</v>
      </c>
      <c r="E39" s="11" t="s">
        <v>49</v>
      </c>
      <c r="F39" s="12">
        <v>73.1825</v>
      </c>
      <c r="XEY39" s="14"/>
    </row>
    <row r="40" s="3" customFormat="1" ht="22" customHeight="1" spans="1:16379">
      <c r="A40" s="11">
        <v>19</v>
      </c>
      <c r="B40" s="11" t="str">
        <f>"202302"</f>
        <v>202302</v>
      </c>
      <c r="C40" s="12" t="str">
        <f>"班强"</f>
        <v>班强</v>
      </c>
      <c r="D40" s="12" t="str">
        <f>"男"</f>
        <v>男</v>
      </c>
      <c r="E40" s="11" t="str">
        <f>"2401131701"</f>
        <v>2401131701</v>
      </c>
      <c r="F40" s="12">
        <v>73.135</v>
      </c>
      <c r="XEY40" s="14"/>
    </row>
    <row r="41" s="3" customFormat="1" ht="22" customHeight="1" spans="1:16379">
      <c r="A41" s="11">
        <v>1</v>
      </c>
      <c r="B41" s="11" t="str">
        <f t="shared" ref="B41:B58" si="4">"202303"</f>
        <v>202303</v>
      </c>
      <c r="C41" s="12" t="s">
        <v>50</v>
      </c>
      <c r="D41" s="12" t="s">
        <v>8</v>
      </c>
      <c r="E41" s="11" t="str">
        <f>"2401134229"</f>
        <v>2401134229</v>
      </c>
      <c r="F41" s="12">
        <v>75.85</v>
      </c>
      <c r="XEY41" s="14"/>
    </row>
    <row r="42" s="3" customFormat="1" ht="22" customHeight="1" spans="1:16379">
      <c r="A42" s="11">
        <v>2</v>
      </c>
      <c r="B42" s="11" t="str">
        <f t="shared" si="4"/>
        <v>202303</v>
      </c>
      <c r="C42" s="12" t="s">
        <v>51</v>
      </c>
      <c r="D42" s="12" t="s">
        <v>8</v>
      </c>
      <c r="E42" s="11" t="str">
        <f>"2401134024"</f>
        <v>2401134024</v>
      </c>
      <c r="F42" s="12">
        <v>75.8075</v>
      </c>
      <c r="XEY42" s="14"/>
    </row>
    <row r="43" s="3" customFormat="1" ht="22" customHeight="1" spans="1:16379">
      <c r="A43" s="11">
        <v>3</v>
      </c>
      <c r="B43" s="11" t="str">
        <f t="shared" si="4"/>
        <v>202303</v>
      </c>
      <c r="C43" s="12" t="s">
        <v>52</v>
      </c>
      <c r="D43" s="12" t="s">
        <v>8</v>
      </c>
      <c r="E43" s="11" t="str">
        <f>"2401132922"</f>
        <v>2401132922</v>
      </c>
      <c r="F43" s="12">
        <v>75.705</v>
      </c>
      <c r="XEY43" s="14"/>
    </row>
    <row r="44" s="3" customFormat="1" ht="22" customHeight="1" spans="1:16379">
      <c r="A44" s="11">
        <v>4</v>
      </c>
      <c r="B44" s="11" t="str">
        <f t="shared" si="4"/>
        <v>202303</v>
      </c>
      <c r="C44" s="12" t="s">
        <v>53</v>
      </c>
      <c r="D44" s="12" t="s">
        <v>8</v>
      </c>
      <c r="E44" s="11" t="str">
        <f>"2401133730"</f>
        <v>2401133730</v>
      </c>
      <c r="F44" s="12">
        <v>75.54</v>
      </c>
      <c r="XEY44" s="14"/>
    </row>
    <row r="45" s="3" customFormat="1" ht="22" customHeight="1" spans="1:16379">
      <c r="A45" s="11">
        <v>5</v>
      </c>
      <c r="B45" s="11" t="str">
        <f t="shared" si="4"/>
        <v>202303</v>
      </c>
      <c r="C45" s="12" t="s">
        <v>54</v>
      </c>
      <c r="D45" s="12" t="s">
        <v>8</v>
      </c>
      <c r="E45" s="11" t="str">
        <f>"2401133316"</f>
        <v>2401133316</v>
      </c>
      <c r="F45" s="12">
        <v>75.3875</v>
      </c>
      <c r="XEY45" s="14"/>
    </row>
    <row r="46" s="3" customFormat="1" ht="22" customHeight="1" spans="1:16379">
      <c r="A46" s="11">
        <v>6</v>
      </c>
      <c r="B46" s="11" t="str">
        <f t="shared" si="4"/>
        <v>202303</v>
      </c>
      <c r="C46" s="12" t="s">
        <v>55</v>
      </c>
      <c r="D46" s="12" t="s">
        <v>8</v>
      </c>
      <c r="E46" s="11" t="str">
        <f>"2401133004"</f>
        <v>2401133004</v>
      </c>
      <c r="F46" s="12">
        <v>75.34</v>
      </c>
      <c r="XEY46" s="14"/>
    </row>
    <row r="47" s="3" customFormat="1" ht="22" customHeight="1" spans="1:16379">
      <c r="A47" s="11">
        <v>7</v>
      </c>
      <c r="B47" s="11" t="str">
        <f t="shared" si="4"/>
        <v>202303</v>
      </c>
      <c r="C47" s="12" t="s">
        <v>56</v>
      </c>
      <c r="D47" s="12" t="s">
        <v>21</v>
      </c>
      <c r="E47" s="11" t="str">
        <f>"2401133905"</f>
        <v>2401133905</v>
      </c>
      <c r="F47" s="12">
        <v>75.34</v>
      </c>
      <c r="XEY47" s="14"/>
    </row>
    <row r="48" s="3" customFormat="1" ht="22" customHeight="1" spans="1:16379">
      <c r="A48" s="11">
        <v>8</v>
      </c>
      <c r="B48" s="11" t="str">
        <f t="shared" si="4"/>
        <v>202303</v>
      </c>
      <c r="C48" s="12" t="s">
        <v>57</v>
      </c>
      <c r="D48" s="12" t="s">
        <v>8</v>
      </c>
      <c r="E48" s="11" t="str">
        <f>"2401133305"</f>
        <v>2401133305</v>
      </c>
      <c r="F48" s="12">
        <v>75.29</v>
      </c>
      <c r="XEY48" s="14"/>
    </row>
    <row r="49" s="3" customFormat="1" ht="22" customHeight="1" spans="1:16379">
      <c r="A49" s="11">
        <v>9</v>
      </c>
      <c r="B49" s="11" t="str">
        <f t="shared" si="4"/>
        <v>202303</v>
      </c>
      <c r="C49" s="12" t="s">
        <v>58</v>
      </c>
      <c r="D49" s="12" t="s">
        <v>8</v>
      </c>
      <c r="E49" s="11" t="str">
        <f>"2401134211"</f>
        <v>2401134211</v>
      </c>
      <c r="F49" s="12">
        <v>75.095</v>
      </c>
      <c r="XEY49" s="14"/>
    </row>
    <row r="50" s="3" customFormat="1" ht="22" customHeight="1" spans="1:16379">
      <c r="A50" s="11">
        <v>10</v>
      </c>
      <c r="B50" s="11" t="str">
        <f t="shared" si="4"/>
        <v>202303</v>
      </c>
      <c r="C50" s="12" t="s">
        <v>59</v>
      </c>
      <c r="D50" s="12" t="s">
        <v>21</v>
      </c>
      <c r="E50" s="11" t="str">
        <f>"2401133507"</f>
        <v>2401133507</v>
      </c>
      <c r="F50" s="12">
        <v>74.94</v>
      </c>
      <c r="XEY50" s="14"/>
    </row>
    <row r="51" s="3" customFormat="1" ht="22" customHeight="1" spans="1:16379">
      <c r="A51" s="11">
        <v>11</v>
      </c>
      <c r="B51" s="11" t="str">
        <f t="shared" si="4"/>
        <v>202303</v>
      </c>
      <c r="C51" s="12" t="s">
        <v>60</v>
      </c>
      <c r="D51" s="12" t="s">
        <v>8</v>
      </c>
      <c r="E51" s="11" t="str">
        <f>"2401133812"</f>
        <v>2401133812</v>
      </c>
      <c r="F51" s="12">
        <v>74.8825</v>
      </c>
      <c r="XEY51" s="14"/>
    </row>
    <row r="52" s="3" customFormat="1" ht="22" customHeight="1" spans="1:16379">
      <c r="A52" s="11">
        <v>12</v>
      </c>
      <c r="B52" s="11" t="str">
        <f t="shared" si="4"/>
        <v>202303</v>
      </c>
      <c r="C52" s="12" t="s">
        <v>61</v>
      </c>
      <c r="D52" s="12" t="s">
        <v>8</v>
      </c>
      <c r="E52" s="11" t="str">
        <f>"2401134027"</f>
        <v>2401134027</v>
      </c>
      <c r="F52" s="12">
        <v>74.7325</v>
      </c>
      <c r="XEY52" s="14"/>
    </row>
    <row r="53" s="3" customFormat="1" ht="22" customHeight="1" spans="1:16379">
      <c r="A53" s="11">
        <v>13</v>
      </c>
      <c r="B53" s="11" t="str">
        <f t="shared" si="4"/>
        <v>202303</v>
      </c>
      <c r="C53" s="12" t="s">
        <v>62</v>
      </c>
      <c r="D53" s="12" t="s">
        <v>8</v>
      </c>
      <c r="E53" s="11" t="str">
        <f>"2401133327"</f>
        <v>2401133327</v>
      </c>
      <c r="F53" s="12">
        <v>74.6475</v>
      </c>
      <c r="XEY53" s="14"/>
    </row>
    <row r="54" s="3" customFormat="1" ht="22" customHeight="1" spans="1:16379">
      <c r="A54" s="11">
        <v>14</v>
      </c>
      <c r="B54" s="11" t="str">
        <f t="shared" si="4"/>
        <v>202303</v>
      </c>
      <c r="C54" s="12" t="s">
        <v>63</v>
      </c>
      <c r="D54" s="12" t="s">
        <v>8</v>
      </c>
      <c r="E54" s="11" t="str">
        <f>"2401133402"</f>
        <v>2401133402</v>
      </c>
      <c r="F54" s="12">
        <v>74.41</v>
      </c>
      <c r="XEY54" s="14"/>
    </row>
    <row r="55" s="3" customFormat="1" ht="22" customHeight="1" spans="1:16379">
      <c r="A55" s="11">
        <v>15</v>
      </c>
      <c r="B55" s="11" t="str">
        <f t="shared" si="4"/>
        <v>202303</v>
      </c>
      <c r="C55" s="12" t="s">
        <v>64</v>
      </c>
      <c r="D55" s="12" t="s">
        <v>8</v>
      </c>
      <c r="E55" s="11" t="str">
        <f>"2401134212"</f>
        <v>2401134212</v>
      </c>
      <c r="F55" s="12">
        <v>73.9725</v>
      </c>
      <c r="XEY55" s="14"/>
    </row>
    <row r="56" s="3" customFormat="1" ht="22" customHeight="1" spans="1:16379">
      <c r="A56" s="11">
        <v>16</v>
      </c>
      <c r="B56" s="11" t="str">
        <f t="shared" si="4"/>
        <v>202303</v>
      </c>
      <c r="C56" s="12" t="s">
        <v>65</v>
      </c>
      <c r="D56" s="12" t="s">
        <v>8</v>
      </c>
      <c r="E56" s="11" t="str">
        <f>"2401132929"</f>
        <v>2401132929</v>
      </c>
      <c r="F56" s="12">
        <v>73.915</v>
      </c>
      <c r="XEY56" s="14"/>
    </row>
    <row r="57" s="3" customFormat="1" ht="22" customHeight="1" spans="1:16379">
      <c r="A57" s="11">
        <v>17</v>
      </c>
      <c r="B57" s="11" t="str">
        <f t="shared" si="4"/>
        <v>202303</v>
      </c>
      <c r="C57" s="12" t="s">
        <v>66</v>
      </c>
      <c r="D57" s="12" t="s">
        <v>8</v>
      </c>
      <c r="E57" s="11" t="str">
        <f>"2401133426"</f>
        <v>2401133426</v>
      </c>
      <c r="F57" s="12">
        <v>73.765</v>
      </c>
      <c r="XEY57" s="14"/>
    </row>
    <row r="58" s="3" customFormat="1" ht="22" customHeight="1" spans="1:16379">
      <c r="A58" s="11">
        <v>18</v>
      </c>
      <c r="B58" s="11" t="str">
        <f t="shared" si="4"/>
        <v>202303</v>
      </c>
      <c r="C58" s="12" t="s">
        <v>67</v>
      </c>
      <c r="D58" s="12" t="s">
        <v>21</v>
      </c>
      <c r="E58" s="11" t="str">
        <f>"2401133708"</f>
        <v>2401133708</v>
      </c>
      <c r="F58" s="12">
        <v>73.71</v>
      </c>
      <c r="XEY58" s="14"/>
    </row>
    <row r="59" s="3" customFormat="1" ht="22" customHeight="1" spans="1:16379">
      <c r="A59" s="11">
        <v>19</v>
      </c>
      <c r="B59" s="11" t="s">
        <v>68</v>
      </c>
      <c r="C59" s="12" t="s">
        <v>69</v>
      </c>
      <c r="D59" s="12" t="s">
        <v>8</v>
      </c>
      <c r="E59" s="11" t="s">
        <v>70</v>
      </c>
      <c r="F59" s="12">
        <v>73.6</v>
      </c>
      <c r="XEY59" s="14"/>
    </row>
    <row r="60" s="3" customFormat="1" ht="22" customHeight="1" spans="1:16379">
      <c r="A60" s="11">
        <v>20</v>
      </c>
      <c r="B60" s="11" t="s">
        <v>68</v>
      </c>
      <c r="C60" s="11" t="s">
        <v>71</v>
      </c>
      <c r="D60" s="11" t="s">
        <v>8</v>
      </c>
      <c r="E60" s="11" t="s">
        <v>72</v>
      </c>
      <c r="F60" s="12">
        <v>73.5775</v>
      </c>
      <c r="XEY60" s="14"/>
    </row>
    <row r="61" s="3" customFormat="1" ht="22" customHeight="1" spans="1:16379">
      <c r="A61" s="11">
        <v>1</v>
      </c>
      <c r="B61" s="11" t="str">
        <f t="shared" ref="B61:B79" si="5">"202304"</f>
        <v>202304</v>
      </c>
      <c r="C61" s="12" t="s">
        <v>73</v>
      </c>
      <c r="D61" s="12" t="s">
        <v>21</v>
      </c>
      <c r="E61" s="11" t="str">
        <f>"2401134928"</f>
        <v>2401134928</v>
      </c>
      <c r="F61" s="12">
        <v>78.1925</v>
      </c>
      <c r="XEY61" s="14"/>
    </row>
    <row r="62" s="3" customFormat="1" ht="22" customHeight="1" spans="1:16379">
      <c r="A62" s="11">
        <v>2</v>
      </c>
      <c r="B62" s="11" t="str">
        <f t="shared" si="5"/>
        <v>202304</v>
      </c>
      <c r="C62" s="12" t="s">
        <v>74</v>
      </c>
      <c r="D62" s="12" t="s">
        <v>8</v>
      </c>
      <c r="E62" s="11" t="str">
        <f>"2401135612"</f>
        <v>2401135612</v>
      </c>
      <c r="F62" s="12">
        <v>77.2875</v>
      </c>
      <c r="XEY62" s="14"/>
    </row>
    <row r="63" s="3" customFormat="1" ht="22" customHeight="1" spans="1:16379">
      <c r="A63" s="11">
        <v>3</v>
      </c>
      <c r="B63" s="11" t="str">
        <f t="shared" si="5"/>
        <v>202304</v>
      </c>
      <c r="C63" s="12" t="s">
        <v>75</v>
      </c>
      <c r="D63" s="12" t="s">
        <v>21</v>
      </c>
      <c r="E63" s="11" t="str">
        <f>"2401135205"</f>
        <v>2401135205</v>
      </c>
      <c r="F63" s="12">
        <v>77.065</v>
      </c>
      <c r="XEY63" s="14"/>
    </row>
    <row r="64" s="3" customFormat="1" ht="22" customHeight="1" spans="1:16379">
      <c r="A64" s="11">
        <v>4</v>
      </c>
      <c r="B64" s="11" t="str">
        <f t="shared" si="5"/>
        <v>202304</v>
      </c>
      <c r="C64" s="12" t="s">
        <v>76</v>
      </c>
      <c r="D64" s="12" t="s">
        <v>21</v>
      </c>
      <c r="E64" s="11" t="str">
        <f>"2401134817"</f>
        <v>2401134817</v>
      </c>
      <c r="F64" s="12">
        <v>76.7825</v>
      </c>
      <c r="XEY64" s="14"/>
    </row>
    <row r="65" s="3" customFormat="1" ht="22" customHeight="1" spans="1:16379">
      <c r="A65" s="11">
        <v>5</v>
      </c>
      <c r="B65" s="11" t="str">
        <f t="shared" si="5"/>
        <v>202304</v>
      </c>
      <c r="C65" s="12" t="s">
        <v>77</v>
      </c>
      <c r="D65" s="12" t="s">
        <v>8</v>
      </c>
      <c r="E65" s="11" t="str">
        <f>"2401134921"</f>
        <v>2401134921</v>
      </c>
      <c r="F65" s="12">
        <v>76.6725</v>
      </c>
      <c r="XEY65" s="14"/>
    </row>
    <row r="66" s="3" customFormat="1" ht="22" customHeight="1" spans="1:16379">
      <c r="A66" s="11">
        <v>6</v>
      </c>
      <c r="B66" s="11" t="str">
        <f t="shared" si="5"/>
        <v>202304</v>
      </c>
      <c r="C66" s="12" t="s">
        <v>78</v>
      </c>
      <c r="D66" s="12" t="s">
        <v>21</v>
      </c>
      <c r="E66" s="11" t="str">
        <f>"2401135203"</f>
        <v>2401135203</v>
      </c>
      <c r="F66" s="12">
        <v>76.1725</v>
      </c>
      <c r="XEY66" s="14"/>
    </row>
    <row r="67" s="3" customFormat="1" ht="22" customHeight="1" spans="1:16379">
      <c r="A67" s="11">
        <v>7</v>
      </c>
      <c r="B67" s="11" t="str">
        <f t="shared" si="5"/>
        <v>202304</v>
      </c>
      <c r="C67" s="12" t="s">
        <v>79</v>
      </c>
      <c r="D67" s="12" t="s">
        <v>21</v>
      </c>
      <c r="E67" s="11" t="str">
        <f>"2401134623"</f>
        <v>2401134623</v>
      </c>
      <c r="F67" s="12">
        <v>75.775</v>
      </c>
      <c r="XEY67" s="14"/>
    </row>
    <row r="68" s="3" customFormat="1" ht="22" customHeight="1" spans="1:16379">
      <c r="A68" s="11">
        <v>8</v>
      </c>
      <c r="B68" s="11" t="str">
        <f t="shared" si="5"/>
        <v>202304</v>
      </c>
      <c r="C68" s="12" t="s">
        <v>80</v>
      </c>
      <c r="D68" s="12" t="s">
        <v>8</v>
      </c>
      <c r="E68" s="11" t="str">
        <f>"2401135608"</f>
        <v>2401135608</v>
      </c>
      <c r="F68" s="12">
        <v>75.68</v>
      </c>
      <c r="XEY68" s="14"/>
    </row>
    <row r="69" s="3" customFormat="1" ht="22" customHeight="1" spans="1:16379">
      <c r="A69" s="11">
        <v>9</v>
      </c>
      <c r="B69" s="11" t="str">
        <f t="shared" si="5"/>
        <v>202304</v>
      </c>
      <c r="C69" s="12" t="s">
        <v>81</v>
      </c>
      <c r="D69" s="12" t="s">
        <v>8</v>
      </c>
      <c r="E69" s="11" t="str">
        <f>"2401135321"</f>
        <v>2401135321</v>
      </c>
      <c r="F69" s="12">
        <v>75.5275</v>
      </c>
      <c r="XEY69" s="14"/>
    </row>
    <row r="70" s="3" customFormat="1" ht="22" customHeight="1" spans="1:16379">
      <c r="A70" s="11">
        <v>10</v>
      </c>
      <c r="B70" s="11" t="str">
        <f t="shared" si="5"/>
        <v>202304</v>
      </c>
      <c r="C70" s="12" t="s">
        <v>82</v>
      </c>
      <c r="D70" s="12" t="s">
        <v>8</v>
      </c>
      <c r="E70" s="11" t="str">
        <f>"2401134709"</f>
        <v>2401134709</v>
      </c>
      <c r="F70" s="12">
        <v>75.4225</v>
      </c>
      <c r="XEY70" s="14"/>
    </row>
    <row r="71" s="3" customFormat="1" ht="22" customHeight="1" spans="1:16379">
      <c r="A71" s="11">
        <v>11</v>
      </c>
      <c r="B71" s="11" t="str">
        <f t="shared" si="5"/>
        <v>202304</v>
      </c>
      <c r="C71" s="12" t="s">
        <v>83</v>
      </c>
      <c r="D71" s="12" t="s">
        <v>21</v>
      </c>
      <c r="E71" s="11" t="str">
        <f>"2401134927"</f>
        <v>2401134927</v>
      </c>
      <c r="F71" s="12">
        <v>75.24</v>
      </c>
      <c r="XEY71" s="14"/>
    </row>
    <row r="72" s="3" customFormat="1" ht="22" customHeight="1" spans="1:16379">
      <c r="A72" s="11">
        <v>12</v>
      </c>
      <c r="B72" s="11" t="str">
        <f t="shared" si="5"/>
        <v>202304</v>
      </c>
      <c r="C72" s="12" t="s">
        <v>84</v>
      </c>
      <c r="D72" s="12" t="s">
        <v>21</v>
      </c>
      <c r="E72" s="11" t="str">
        <f>"2401134812"</f>
        <v>2401134812</v>
      </c>
      <c r="F72" s="12">
        <v>75.235</v>
      </c>
      <c r="XEY72" s="14"/>
    </row>
    <row r="73" s="3" customFormat="1" ht="22" customHeight="1" spans="1:16379">
      <c r="A73" s="11">
        <v>13</v>
      </c>
      <c r="B73" s="11" t="str">
        <f t="shared" si="5"/>
        <v>202304</v>
      </c>
      <c r="C73" s="12" t="s">
        <v>85</v>
      </c>
      <c r="D73" s="12" t="s">
        <v>8</v>
      </c>
      <c r="E73" s="11" t="str">
        <f>"2401135122"</f>
        <v>2401135122</v>
      </c>
      <c r="F73" s="12">
        <v>74.98</v>
      </c>
      <c r="XEY73" s="14"/>
    </row>
    <row r="74" s="3" customFormat="1" ht="22" customHeight="1" spans="1:16379">
      <c r="A74" s="11">
        <v>14</v>
      </c>
      <c r="B74" s="11" t="str">
        <f t="shared" si="5"/>
        <v>202304</v>
      </c>
      <c r="C74" s="12" t="s">
        <v>86</v>
      </c>
      <c r="D74" s="12" t="s">
        <v>8</v>
      </c>
      <c r="E74" s="11" t="str">
        <f>"2401135624"</f>
        <v>2401135624</v>
      </c>
      <c r="F74" s="12">
        <v>74.87</v>
      </c>
      <c r="XEY74" s="14"/>
    </row>
    <row r="75" s="3" customFormat="1" ht="22" customHeight="1" spans="1:16379">
      <c r="A75" s="11">
        <v>15</v>
      </c>
      <c r="B75" s="11" t="str">
        <f t="shared" si="5"/>
        <v>202304</v>
      </c>
      <c r="C75" s="12" t="s">
        <v>87</v>
      </c>
      <c r="D75" s="12" t="s">
        <v>8</v>
      </c>
      <c r="E75" s="11" t="str">
        <f>"2401135504"</f>
        <v>2401135504</v>
      </c>
      <c r="F75" s="12">
        <v>74.5025</v>
      </c>
      <c r="XEY75" s="14"/>
    </row>
    <row r="76" s="3" customFormat="1" ht="22" customHeight="1" spans="1:16379">
      <c r="A76" s="11">
        <v>16</v>
      </c>
      <c r="B76" s="11" t="str">
        <f t="shared" si="5"/>
        <v>202304</v>
      </c>
      <c r="C76" s="12" t="s">
        <v>88</v>
      </c>
      <c r="D76" s="12" t="s">
        <v>8</v>
      </c>
      <c r="E76" s="11" t="str">
        <f>"2401135117"</f>
        <v>2401135117</v>
      </c>
      <c r="F76" s="12">
        <v>74.3925</v>
      </c>
      <c r="XEY76" s="14"/>
    </row>
    <row r="77" s="3" customFormat="1" ht="22" customHeight="1" spans="1:16379">
      <c r="A77" s="11">
        <v>17</v>
      </c>
      <c r="B77" s="11" t="str">
        <f t="shared" si="5"/>
        <v>202304</v>
      </c>
      <c r="C77" s="12" t="s">
        <v>89</v>
      </c>
      <c r="D77" s="12" t="s">
        <v>21</v>
      </c>
      <c r="E77" s="11" t="str">
        <f>"2401134510"</f>
        <v>2401134510</v>
      </c>
      <c r="F77" s="12">
        <v>74.3125</v>
      </c>
      <c r="XEY77" s="14"/>
    </row>
    <row r="78" s="3" customFormat="1" ht="22" customHeight="1" spans="1:16379">
      <c r="A78" s="11">
        <v>18</v>
      </c>
      <c r="B78" s="11" t="str">
        <f t="shared" si="5"/>
        <v>202304</v>
      </c>
      <c r="C78" s="12" t="s">
        <v>90</v>
      </c>
      <c r="D78" s="12" t="s">
        <v>8</v>
      </c>
      <c r="E78" s="11" t="str">
        <f>"2401135308"</f>
        <v>2401135308</v>
      </c>
      <c r="F78" s="12">
        <v>74.3</v>
      </c>
      <c r="XEY78" s="14"/>
    </row>
    <row r="79" s="3" customFormat="1" ht="22" customHeight="1" spans="1:16379">
      <c r="A79" s="11">
        <v>19</v>
      </c>
      <c r="B79" s="11" t="str">
        <f t="shared" si="5"/>
        <v>202304</v>
      </c>
      <c r="C79" s="12" t="s">
        <v>91</v>
      </c>
      <c r="D79" s="12" t="s">
        <v>8</v>
      </c>
      <c r="E79" s="11" t="str">
        <f>"2401134512"</f>
        <v>2401134512</v>
      </c>
      <c r="F79" s="12">
        <v>74.2075</v>
      </c>
      <c r="XEY79" s="14"/>
    </row>
    <row r="80" s="3" customFormat="1" ht="22" customHeight="1" spans="1:16379">
      <c r="A80" s="11">
        <v>1</v>
      </c>
      <c r="B80" s="11" t="str">
        <f t="shared" ref="B80:B86" si="6">"202305"</f>
        <v>202305</v>
      </c>
      <c r="C80" s="12" t="s">
        <v>92</v>
      </c>
      <c r="D80" s="12" t="s">
        <v>21</v>
      </c>
      <c r="E80" s="11" t="str">
        <f>"2401135718"</f>
        <v>2401135718</v>
      </c>
      <c r="F80" s="12">
        <v>73.9175</v>
      </c>
      <c r="XEY80" s="14"/>
    </row>
    <row r="81" s="3" customFormat="1" ht="22" customHeight="1" spans="1:16379">
      <c r="A81" s="11">
        <v>2</v>
      </c>
      <c r="B81" s="11" t="str">
        <f t="shared" si="6"/>
        <v>202305</v>
      </c>
      <c r="C81" s="12" t="s">
        <v>93</v>
      </c>
      <c r="D81" s="12" t="s">
        <v>8</v>
      </c>
      <c r="E81" s="11" t="str">
        <f>"2401135726"</f>
        <v>2401135726</v>
      </c>
      <c r="F81" s="12">
        <v>71.99</v>
      </c>
      <c r="XEY81" s="14"/>
    </row>
    <row r="82" s="3" customFormat="1" ht="22" customHeight="1" spans="1:16379">
      <c r="A82" s="11">
        <v>3</v>
      </c>
      <c r="B82" s="11" t="str">
        <f t="shared" si="6"/>
        <v>202305</v>
      </c>
      <c r="C82" s="12" t="s">
        <v>94</v>
      </c>
      <c r="D82" s="12" t="s">
        <v>8</v>
      </c>
      <c r="E82" s="11" t="str">
        <f>"2401135724"</f>
        <v>2401135724</v>
      </c>
      <c r="F82" s="12">
        <v>71.56</v>
      </c>
      <c r="XEY82" s="14"/>
    </row>
    <row r="83" s="3" customFormat="1" ht="22" customHeight="1" spans="1:16379">
      <c r="A83" s="11">
        <v>4</v>
      </c>
      <c r="B83" s="11" t="str">
        <f t="shared" si="6"/>
        <v>202305</v>
      </c>
      <c r="C83" s="12" t="s">
        <v>95</v>
      </c>
      <c r="D83" s="12" t="s">
        <v>8</v>
      </c>
      <c r="E83" s="11" t="str">
        <f>"2401135708"</f>
        <v>2401135708</v>
      </c>
      <c r="F83" s="12">
        <v>71.53</v>
      </c>
      <c r="XEY83" s="14"/>
    </row>
    <row r="84" s="3" customFormat="1" ht="22" customHeight="1" spans="1:16379">
      <c r="A84" s="11">
        <v>5</v>
      </c>
      <c r="B84" s="11" t="str">
        <f t="shared" si="6"/>
        <v>202305</v>
      </c>
      <c r="C84" s="12" t="s">
        <v>96</v>
      </c>
      <c r="D84" s="12" t="s">
        <v>8</v>
      </c>
      <c r="E84" s="11" t="str">
        <f>"2401135711"</f>
        <v>2401135711</v>
      </c>
      <c r="F84" s="12">
        <v>71.17</v>
      </c>
      <c r="XEY84" s="14"/>
    </row>
    <row r="85" s="3" customFormat="1" ht="22" customHeight="1" spans="1:16379">
      <c r="A85" s="11">
        <v>6</v>
      </c>
      <c r="B85" s="11" t="str">
        <f t="shared" si="6"/>
        <v>202305</v>
      </c>
      <c r="C85" s="12" t="s">
        <v>97</v>
      </c>
      <c r="D85" s="12" t="s">
        <v>21</v>
      </c>
      <c r="E85" s="11" t="str">
        <f>"2401135703"</f>
        <v>2401135703</v>
      </c>
      <c r="F85" s="12">
        <v>70.175</v>
      </c>
      <c r="XEY85" s="14"/>
    </row>
    <row r="86" s="3" customFormat="1" ht="22" customHeight="1" spans="1:16379">
      <c r="A86" s="11">
        <v>7</v>
      </c>
      <c r="B86" s="11" t="str">
        <f t="shared" si="6"/>
        <v>202305</v>
      </c>
      <c r="C86" s="12" t="s">
        <v>98</v>
      </c>
      <c r="D86" s="12" t="s">
        <v>21</v>
      </c>
      <c r="E86" s="11" t="str">
        <f>"2401135714"</f>
        <v>2401135714</v>
      </c>
      <c r="F86" s="12">
        <v>70.035</v>
      </c>
      <c r="XEY86" s="14"/>
    </row>
    <row r="87" s="3" customFormat="1" ht="22" customHeight="1" spans="1:16379">
      <c r="A87" s="11">
        <v>8</v>
      </c>
      <c r="B87" s="11" t="str">
        <f t="shared" ref="B87:B94" si="7">"202305"</f>
        <v>202305</v>
      </c>
      <c r="C87" s="12" t="s">
        <v>99</v>
      </c>
      <c r="D87" s="12" t="s">
        <v>21</v>
      </c>
      <c r="E87" s="11" t="str">
        <f>"2401135728"</f>
        <v>2401135728</v>
      </c>
      <c r="F87" s="12">
        <v>69.5725</v>
      </c>
      <c r="XEY87" s="14"/>
    </row>
    <row r="88" s="3" customFormat="1" ht="22" customHeight="1" spans="1:16379">
      <c r="A88" s="11">
        <v>9</v>
      </c>
      <c r="B88" s="11" t="str">
        <f t="shared" si="7"/>
        <v>202305</v>
      </c>
      <c r="C88" s="12" t="s">
        <v>100</v>
      </c>
      <c r="D88" s="12" t="s">
        <v>8</v>
      </c>
      <c r="E88" s="11" t="str">
        <f>"2401135721"</f>
        <v>2401135721</v>
      </c>
      <c r="F88" s="12">
        <v>69.55</v>
      </c>
      <c r="XEY88" s="14"/>
    </row>
    <row r="89" s="3" customFormat="1" ht="22" customHeight="1" spans="1:16379">
      <c r="A89" s="11">
        <v>10</v>
      </c>
      <c r="B89" s="11" t="str">
        <f t="shared" si="7"/>
        <v>202305</v>
      </c>
      <c r="C89" s="12" t="s">
        <v>101</v>
      </c>
      <c r="D89" s="12" t="s">
        <v>21</v>
      </c>
      <c r="E89" s="11" t="str">
        <f>"2401135628"</f>
        <v>2401135628</v>
      </c>
      <c r="F89" s="12">
        <v>69.0025</v>
      </c>
      <c r="XEY89" s="14"/>
    </row>
    <row r="90" s="3" customFormat="1" ht="22" customHeight="1" spans="1:16379">
      <c r="A90" s="11">
        <v>11</v>
      </c>
      <c r="B90" s="11" t="str">
        <f t="shared" si="7"/>
        <v>202305</v>
      </c>
      <c r="C90" s="12" t="s">
        <v>102</v>
      </c>
      <c r="D90" s="12" t="s">
        <v>8</v>
      </c>
      <c r="E90" s="11" t="str">
        <f>"2401135630"</f>
        <v>2401135630</v>
      </c>
      <c r="F90" s="12">
        <v>68.9875</v>
      </c>
      <c r="XEY90" s="14"/>
    </row>
    <row r="91" s="3" customFormat="1" ht="22" customHeight="1" spans="1:16379">
      <c r="A91" s="11">
        <v>12</v>
      </c>
      <c r="B91" s="11" t="str">
        <f t="shared" si="7"/>
        <v>202305</v>
      </c>
      <c r="C91" s="12" t="s">
        <v>103</v>
      </c>
      <c r="D91" s="12" t="s">
        <v>21</v>
      </c>
      <c r="E91" s="11" t="str">
        <f>"2401135705"</f>
        <v>2401135705</v>
      </c>
      <c r="F91" s="12">
        <v>68.92</v>
      </c>
      <c r="XEY91" s="14"/>
    </row>
    <row r="92" s="3" customFormat="1" ht="22" customHeight="1" spans="1:16379">
      <c r="A92" s="11">
        <v>13</v>
      </c>
      <c r="B92" s="11" t="str">
        <f t="shared" si="7"/>
        <v>202305</v>
      </c>
      <c r="C92" s="12" t="s">
        <v>104</v>
      </c>
      <c r="D92" s="12" t="s">
        <v>8</v>
      </c>
      <c r="E92" s="11" t="str">
        <f>"2401135720"</f>
        <v>2401135720</v>
      </c>
      <c r="F92" s="12">
        <v>68.8125</v>
      </c>
      <c r="XEY92" s="14"/>
    </row>
    <row r="93" s="3" customFormat="1" ht="22" customHeight="1" spans="1:16379">
      <c r="A93" s="11">
        <v>14</v>
      </c>
      <c r="B93" s="11" t="str">
        <f t="shared" si="7"/>
        <v>202305</v>
      </c>
      <c r="C93" s="12" t="s">
        <v>105</v>
      </c>
      <c r="D93" s="12" t="s">
        <v>8</v>
      </c>
      <c r="E93" s="11" t="str">
        <f>"2401135802"</f>
        <v>2401135802</v>
      </c>
      <c r="F93" s="12">
        <v>68.3925</v>
      </c>
      <c r="XEY93" s="14"/>
    </row>
    <row r="94" s="3" customFormat="1" ht="22" customHeight="1" spans="1:16379">
      <c r="A94" s="11">
        <v>15</v>
      </c>
      <c r="B94" s="11" t="str">
        <f t="shared" si="7"/>
        <v>202305</v>
      </c>
      <c r="C94" s="12" t="s">
        <v>106</v>
      </c>
      <c r="D94" s="12" t="s">
        <v>21</v>
      </c>
      <c r="E94" s="11" t="str">
        <f>"2401135702"</f>
        <v>2401135702</v>
      </c>
      <c r="F94" s="12">
        <v>68.26</v>
      </c>
      <c r="XEY94" s="14"/>
    </row>
    <row r="95" s="3" customFormat="1" ht="22" customHeight="1" spans="1:16379">
      <c r="A95" s="11">
        <v>16</v>
      </c>
      <c r="B95" s="11" t="s">
        <v>107</v>
      </c>
      <c r="C95" s="11" t="s">
        <v>108</v>
      </c>
      <c r="D95" s="11" t="s">
        <v>8</v>
      </c>
      <c r="E95" s="11" t="s">
        <v>109</v>
      </c>
      <c r="F95" s="12">
        <v>68.0225</v>
      </c>
      <c r="XEY95" s="14"/>
    </row>
    <row r="96" s="4" customFormat="1" ht="22" customHeight="1" spans="1:16379">
      <c r="A96" s="11">
        <v>17</v>
      </c>
      <c r="B96" s="11" t="s">
        <v>107</v>
      </c>
      <c r="C96" s="11" t="s">
        <v>110</v>
      </c>
      <c r="D96" s="11" t="s">
        <v>8</v>
      </c>
      <c r="E96" s="11" t="s">
        <v>111</v>
      </c>
      <c r="F96" s="12">
        <v>67.775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  <c r="WWI96" s="3"/>
      <c r="WWJ96" s="3"/>
      <c r="WWK96" s="3"/>
      <c r="WWL96" s="3"/>
      <c r="WWM96" s="3"/>
      <c r="WWN96" s="3"/>
      <c r="WWO96" s="3"/>
      <c r="WWP96" s="3"/>
      <c r="WWQ96" s="3"/>
      <c r="WWR96" s="3"/>
      <c r="WWS96" s="3"/>
      <c r="WWT96" s="3"/>
      <c r="WWU96" s="3"/>
      <c r="WWV96" s="3"/>
      <c r="WWW96" s="3"/>
      <c r="WWX96" s="3"/>
      <c r="WWY96" s="3"/>
      <c r="WWZ96" s="3"/>
      <c r="WXA96" s="3"/>
      <c r="WXB96" s="3"/>
      <c r="WXC96" s="3"/>
      <c r="WXD96" s="3"/>
      <c r="WXE96" s="3"/>
      <c r="WXF96" s="3"/>
      <c r="WXG96" s="3"/>
      <c r="WXH96" s="3"/>
      <c r="WXI96" s="3"/>
      <c r="WXJ96" s="3"/>
      <c r="WXK96" s="3"/>
      <c r="WXL96" s="3"/>
      <c r="WXM96" s="3"/>
      <c r="WXN96" s="3"/>
      <c r="WXO96" s="3"/>
      <c r="WXP96" s="3"/>
      <c r="WXQ96" s="3"/>
      <c r="WXR96" s="3"/>
      <c r="WXS96" s="3"/>
      <c r="WXT96" s="3"/>
      <c r="WXU96" s="3"/>
      <c r="WXV96" s="3"/>
      <c r="WXW96" s="3"/>
      <c r="WXX96" s="3"/>
      <c r="WXY96" s="3"/>
      <c r="WXZ96" s="3"/>
      <c r="WYA96" s="3"/>
      <c r="WYB96" s="3"/>
      <c r="WYC96" s="3"/>
      <c r="WYD96" s="3"/>
      <c r="WYE96" s="3"/>
      <c r="WYF96" s="3"/>
      <c r="WYG96" s="3"/>
      <c r="WYH96" s="3"/>
      <c r="WYI96" s="3"/>
      <c r="WYJ96" s="3"/>
      <c r="WYK96" s="3"/>
      <c r="WYL96" s="3"/>
      <c r="WYM96" s="3"/>
      <c r="WYN96" s="3"/>
      <c r="WYO96" s="3"/>
      <c r="WYP96" s="3"/>
      <c r="WYQ96" s="3"/>
      <c r="WYR96" s="3"/>
      <c r="WYS96" s="3"/>
      <c r="WYT96" s="3"/>
      <c r="WYU96" s="3"/>
      <c r="WYV96" s="3"/>
      <c r="WYW96" s="3"/>
      <c r="WYX96" s="3"/>
      <c r="WYY96" s="3"/>
      <c r="WYZ96" s="3"/>
      <c r="WZA96" s="3"/>
      <c r="WZB96" s="3"/>
      <c r="WZC96" s="3"/>
      <c r="WZD96" s="3"/>
      <c r="WZE96" s="3"/>
      <c r="WZF96" s="3"/>
      <c r="WZG96" s="3"/>
      <c r="WZH96" s="3"/>
      <c r="WZI96" s="3"/>
      <c r="WZJ96" s="3"/>
      <c r="WZK96" s="3"/>
      <c r="WZL96" s="3"/>
      <c r="WZM96" s="3"/>
      <c r="WZN96" s="3"/>
      <c r="WZO96" s="3"/>
      <c r="WZP96" s="3"/>
      <c r="WZQ96" s="3"/>
      <c r="WZR96" s="3"/>
      <c r="WZS96" s="3"/>
      <c r="WZT96" s="3"/>
      <c r="WZU96" s="3"/>
      <c r="WZV96" s="3"/>
      <c r="WZW96" s="3"/>
      <c r="WZX96" s="3"/>
      <c r="WZY96" s="3"/>
      <c r="WZZ96" s="3"/>
      <c r="XAA96" s="3"/>
      <c r="XAB96" s="3"/>
      <c r="XAC96" s="3"/>
      <c r="XAD96" s="3"/>
      <c r="XAE96" s="3"/>
      <c r="XAF96" s="3"/>
      <c r="XAG96" s="3"/>
      <c r="XAH96" s="3"/>
      <c r="XAI96" s="3"/>
      <c r="XAJ96" s="3"/>
      <c r="XAK96" s="3"/>
      <c r="XAL96" s="3"/>
      <c r="XAM96" s="3"/>
      <c r="XAN96" s="3"/>
      <c r="XAO96" s="3"/>
      <c r="XAP96" s="3"/>
      <c r="XAQ96" s="3"/>
      <c r="XAR96" s="3"/>
      <c r="XAS96" s="3"/>
      <c r="XAT96" s="3"/>
      <c r="XAU96" s="3"/>
      <c r="XAV96" s="3"/>
      <c r="XAW96" s="3"/>
      <c r="XAX96" s="3"/>
      <c r="XAY96" s="3"/>
      <c r="XAZ96" s="3"/>
      <c r="XBA96" s="3"/>
      <c r="XBB96" s="3"/>
      <c r="XBC96" s="3"/>
      <c r="XBD96" s="3"/>
      <c r="XBE96" s="3"/>
      <c r="XBF96" s="3"/>
      <c r="XBG96" s="3"/>
      <c r="XBH96" s="3"/>
      <c r="XBI96" s="3"/>
      <c r="XBJ96" s="3"/>
      <c r="XBK96" s="3"/>
      <c r="XBL96" s="3"/>
      <c r="XBM96" s="3"/>
      <c r="XBN96" s="3"/>
      <c r="XBO96" s="3"/>
      <c r="XBP96" s="3"/>
      <c r="XBQ96" s="3"/>
      <c r="XBR96" s="3"/>
      <c r="XBS96" s="3"/>
      <c r="XBT96" s="3"/>
      <c r="XBU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"/>
      <c r="XDR96" s="3"/>
      <c r="XDS96" s="3"/>
      <c r="XDT96" s="3"/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3"/>
      <c r="XET96" s="3"/>
      <c r="XEU96" s="3"/>
      <c r="XEV96" s="3"/>
      <c r="XEW96" s="3"/>
      <c r="XEX96" s="3"/>
      <c r="XEY96" s="14"/>
    </row>
    <row r="97" s="4" customFormat="1" ht="22" customHeight="1" spans="1:16379">
      <c r="A97" s="11">
        <v>18</v>
      </c>
      <c r="B97" s="11" t="s">
        <v>107</v>
      </c>
      <c r="C97" s="11" t="s">
        <v>112</v>
      </c>
      <c r="D97" s="11" t="s">
        <v>8</v>
      </c>
      <c r="E97" s="11" t="s">
        <v>113</v>
      </c>
      <c r="F97" s="12">
        <v>67.2675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  <c r="XEM97" s="3"/>
      <c r="XEN97" s="3"/>
      <c r="XEO97" s="3"/>
      <c r="XEP97" s="3"/>
      <c r="XEQ97" s="3"/>
      <c r="XER97" s="3"/>
      <c r="XES97" s="3"/>
      <c r="XET97" s="3"/>
      <c r="XEU97" s="3"/>
      <c r="XEV97" s="3"/>
      <c r="XEW97" s="3"/>
      <c r="XEX97" s="3"/>
      <c r="XEY97" s="14"/>
    </row>
    <row r="98" s="4" customFormat="1" ht="22" customHeight="1" spans="1:16379">
      <c r="A98" s="11">
        <v>19</v>
      </c>
      <c r="B98" s="11" t="s">
        <v>107</v>
      </c>
      <c r="C98" s="11" t="s">
        <v>114</v>
      </c>
      <c r="D98" s="11" t="s">
        <v>8</v>
      </c>
      <c r="E98" s="11" t="s">
        <v>115</v>
      </c>
      <c r="F98" s="12">
        <v>66.515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  <c r="WWI98" s="3"/>
      <c r="WWJ98" s="3"/>
      <c r="WWK98" s="3"/>
      <c r="WWL98" s="3"/>
      <c r="WWM98" s="3"/>
      <c r="WWN98" s="3"/>
      <c r="WWO98" s="3"/>
      <c r="WWP98" s="3"/>
      <c r="WWQ98" s="3"/>
      <c r="WWR98" s="3"/>
      <c r="WWS98" s="3"/>
      <c r="WWT98" s="3"/>
      <c r="WWU98" s="3"/>
      <c r="WWV98" s="3"/>
      <c r="WWW98" s="3"/>
      <c r="WWX98" s="3"/>
      <c r="WWY98" s="3"/>
      <c r="WWZ98" s="3"/>
      <c r="WXA98" s="3"/>
      <c r="WXB98" s="3"/>
      <c r="WXC98" s="3"/>
      <c r="WXD98" s="3"/>
      <c r="WXE98" s="3"/>
      <c r="WXF98" s="3"/>
      <c r="WXG98" s="3"/>
      <c r="WXH98" s="3"/>
      <c r="WXI98" s="3"/>
      <c r="WXJ98" s="3"/>
      <c r="WXK98" s="3"/>
      <c r="WXL98" s="3"/>
      <c r="WXM98" s="3"/>
      <c r="WXN98" s="3"/>
      <c r="WXO98" s="3"/>
      <c r="WXP98" s="3"/>
      <c r="WXQ98" s="3"/>
      <c r="WXR98" s="3"/>
      <c r="WXS98" s="3"/>
      <c r="WXT98" s="3"/>
      <c r="WXU98" s="3"/>
      <c r="WXV98" s="3"/>
      <c r="WXW98" s="3"/>
      <c r="WXX98" s="3"/>
      <c r="WXY98" s="3"/>
      <c r="WXZ98" s="3"/>
      <c r="WYA98" s="3"/>
      <c r="WYB98" s="3"/>
      <c r="WYC98" s="3"/>
      <c r="WYD98" s="3"/>
      <c r="WYE98" s="3"/>
      <c r="WYF98" s="3"/>
      <c r="WYG98" s="3"/>
      <c r="WYH98" s="3"/>
      <c r="WYI98" s="3"/>
      <c r="WYJ98" s="3"/>
      <c r="WYK98" s="3"/>
      <c r="WYL98" s="3"/>
      <c r="WYM98" s="3"/>
      <c r="WYN98" s="3"/>
      <c r="WYO98" s="3"/>
      <c r="WYP98" s="3"/>
      <c r="WYQ98" s="3"/>
      <c r="WYR98" s="3"/>
      <c r="WYS98" s="3"/>
      <c r="WYT98" s="3"/>
      <c r="WYU98" s="3"/>
      <c r="WYV98" s="3"/>
      <c r="WYW98" s="3"/>
      <c r="WYX98" s="3"/>
      <c r="WYY98" s="3"/>
      <c r="WYZ98" s="3"/>
      <c r="WZA98" s="3"/>
      <c r="WZB98" s="3"/>
      <c r="WZC98" s="3"/>
      <c r="WZD98" s="3"/>
      <c r="WZE98" s="3"/>
      <c r="WZF98" s="3"/>
      <c r="WZG98" s="3"/>
      <c r="WZH98" s="3"/>
      <c r="WZI98" s="3"/>
      <c r="WZJ98" s="3"/>
      <c r="WZK98" s="3"/>
      <c r="WZL98" s="3"/>
      <c r="WZM98" s="3"/>
      <c r="WZN98" s="3"/>
      <c r="WZO98" s="3"/>
      <c r="WZP98" s="3"/>
      <c r="WZQ98" s="3"/>
      <c r="WZR98" s="3"/>
      <c r="WZS98" s="3"/>
      <c r="WZT98" s="3"/>
      <c r="WZU98" s="3"/>
      <c r="WZV98" s="3"/>
      <c r="WZW98" s="3"/>
      <c r="WZX98" s="3"/>
      <c r="WZY98" s="3"/>
      <c r="WZZ98" s="3"/>
      <c r="XAA98" s="3"/>
      <c r="XAB98" s="3"/>
      <c r="XAC98" s="3"/>
      <c r="XAD98" s="3"/>
      <c r="XAE98" s="3"/>
      <c r="XAF98" s="3"/>
      <c r="XAG98" s="3"/>
      <c r="XAH98" s="3"/>
      <c r="XAI98" s="3"/>
      <c r="XAJ98" s="3"/>
      <c r="XAK98" s="3"/>
      <c r="XAL98" s="3"/>
      <c r="XAM98" s="3"/>
      <c r="XAN98" s="3"/>
      <c r="XAO98" s="3"/>
      <c r="XAP98" s="3"/>
      <c r="XAQ98" s="3"/>
      <c r="XAR98" s="3"/>
      <c r="XAS98" s="3"/>
      <c r="XAT98" s="3"/>
      <c r="XAU98" s="3"/>
      <c r="XAV98" s="3"/>
      <c r="XAW98" s="3"/>
      <c r="XAX98" s="3"/>
      <c r="XAY98" s="3"/>
      <c r="XAZ98" s="3"/>
      <c r="XBA98" s="3"/>
      <c r="XBB98" s="3"/>
      <c r="XBC98" s="3"/>
      <c r="XBD98" s="3"/>
      <c r="XBE98" s="3"/>
      <c r="XBF98" s="3"/>
      <c r="XBG98" s="3"/>
      <c r="XBH98" s="3"/>
      <c r="XBI98" s="3"/>
      <c r="XBJ98" s="3"/>
      <c r="XBK98" s="3"/>
      <c r="XBL98" s="3"/>
      <c r="XBM98" s="3"/>
      <c r="XBN98" s="3"/>
      <c r="XBO98" s="3"/>
      <c r="XBP98" s="3"/>
      <c r="XBQ98" s="3"/>
      <c r="XBR98" s="3"/>
      <c r="XBS98" s="3"/>
      <c r="XBT98" s="3"/>
      <c r="XBU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14"/>
    </row>
    <row r="99" s="4" customFormat="1" ht="22" customHeight="1" spans="1:16379">
      <c r="A99" s="11">
        <v>20</v>
      </c>
      <c r="B99" s="11" t="str">
        <f>"202305"</f>
        <v>202305</v>
      </c>
      <c r="C99" s="11" t="str">
        <f>"王露露"</f>
        <v>王露露</v>
      </c>
      <c r="D99" s="11" t="str">
        <f>"女"</f>
        <v>女</v>
      </c>
      <c r="E99" s="11" t="str">
        <f>"2401135727"</f>
        <v>2401135727</v>
      </c>
      <c r="F99" s="12">
        <v>66.5225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14"/>
    </row>
  </sheetData>
  <mergeCells count="1">
    <mergeCell ref="A1:F1"/>
  </mergeCells>
  <pageMargins left="0.786805555555556" right="0.74791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李伟</cp:lastModifiedBy>
  <dcterms:created xsi:type="dcterms:W3CDTF">2024-03-25T06:49:00Z</dcterms:created>
  <dcterms:modified xsi:type="dcterms:W3CDTF">2024-05-09T07:30:44Z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5F908749C8834AF6AADE1D336B7F5803_11</vt:lpwstr>
  </property>
  <property fmtid="{D5CDD505-2E9C-101B-9397-08002B2CF9AE}" pid="3" name="KSOProductBuildVer">
    <vt:lpwstr>2052-12.1.0.16729</vt:lpwstr>
  </property>
</Properties>
</file>