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综合成绩" sheetId="2" r:id="rId1"/>
  </sheets>
  <definedNames>
    <definedName name="_xlnm._FilterDatabase" localSheetId="0" hidden="1">综合成绩!$A$2:$K$2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<sst xmlns="http://schemas.openxmlformats.org/spreadsheetml/2006/main" count="20" uniqueCount="14">
  <si>
    <t>海口市司法局面向全国公开选聘下属事业单位市荣山学校骨干教师综合成绩</t>
  </si>
  <si>
    <t>序号</t>
  </si>
  <si>
    <t>报考岗位</t>
  </si>
  <si>
    <t>身份证号</t>
  </si>
  <si>
    <t>姓名</t>
  </si>
  <si>
    <t>业绩评审成绩</t>
  </si>
  <si>
    <t>业绩评审成绩*40%</t>
  </si>
  <si>
    <t>面试成绩</t>
  </si>
  <si>
    <t>面试成绩*60%</t>
  </si>
  <si>
    <t>综合成绩</t>
  </si>
  <si>
    <t>排名</t>
  </si>
  <si>
    <t>备注</t>
  </si>
  <si>
    <t>0102_骨干教师</t>
  </si>
  <si>
    <t>面试缺考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</si>
</sst>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3">
    <font>
      <sz val="11"/>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177" fontId="3" fillId="0" borderId="0" xfId="0" applyNumberFormat="1" applyFont="1" applyAlignment="1">
      <alignment horizontal="center" vertical="center"/>
    </xf>
    <xf numFmtId="177"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topLeftCell="B1" workbookViewId="0">
      <selection activeCell="D10" sqref="D10"/>
    </sheetView>
  </sheetViews>
  <sheetFormatPr defaultColWidth="16.8833333333333" defaultRowHeight="33" customHeight="1"/>
  <cols>
    <col min="1" max="1" width="7" style="2" customWidth="1"/>
    <col min="2" max="2" width="19.8833333333333" style="2" customWidth="1"/>
    <col min="3" max="3" width="24.5" style="2" customWidth="1"/>
    <col min="4" max="4" width="10.3833333333333" style="2" customWidth="1"/>
    <col min="5" max="9" width="13.25" style="3" customWidth="1"/>
    <col min="10" max="10" width="8.38333333333333" style="4" customWidth="1"/>
    <col min="11" max="11" width="10.75" style="2" customWidth="1"/>
    <col min="12" max="16384" width="16.8833333333333" style="2" customWidth="1"/>
  </cols>
  <sheetData>
    <row r="1" ht="61" customHeight="1" spans="1:11">
      <c r="A1" s="5" t="s">
        <v>0</v>
      </c>
      <c r="B1" s="6"/>
      <c r="C1" s="6"/>
      <c r="D1" s="6"/>
      <c r="E1" s="7"/>
      <c r="F1" s="7"/>
      <c r="G1" s="7"/>
      <c r="H1" s="7"/>
      <c r="I1" s="7"/>
      <c r="J1" s="14"/>
      <c r="K1" s="6"/>
    </row>
    <row r="2" s="1" customFormat="1" ht="42" customHeight="1" spans="1:11">
      <c r="A2" s="8" t="s">
        <v>1</v>
      </c>
      <c r="B2" s="8" t="s">
        <v>2</v>
      </c>
      <c r="C2" s="8" t="s">
        <v>3</v>
      </c>
      <c r="D2" s="8" t="s">
        <v>4</v>
      </c>
      <c r="E2" s="9" t="s">
        <v>5</v>
      </c>
      <c r="F2" s="9" t="s">
        <v>6</v>
      </c>
      <c r="G2" s="9" t="s">
        <v>7</v>
      </c>
      <c r="H2" s="9" t="s">
        <v>8</v>
      </c>
      <c r="I2" s="9" t="s">
        <v>9</v>
      </c>
      <c r="J2" s="15" t="s">
        <v>10</v>
      </c>
      <c r="K2" s="8" t="s">
        <v>11</v>
      </c>
    </row>
    <row r="3" ht="36" customHeight="1" spans="1:11">
      <c r="A3" s="10">
        <v>1</v>
      </c>
      <c r="B3" s="11" t="s">
        <v>12</v>
      </c>
      <c r="C3" s="11" t="str">
        <f>"410602XXXXXXXX1021"</f>
        <v>410602XXXXXXXX1021</v>
      </c>
      <c r="D3" s="11" t="str">
        <f>"薛花艳"</f>
        <v>薛花艳</v>
      </c>
      <c r="E3" s="12">
        <v>57</v>
      </c>
      <c r="F3" s="13">
        <f t="shared" ref="F3:F9" si="0">E3*0.4</f>
        <v>22.8</v>
      </c>
      <c r="G3" s="12">
        <v>81.17</v>
      </c>
      <c r="H3" s="13">
        <f t="shared" ref="H3:H9" si="1">G3*0.6</f>
        <v>48.7</v>
      </c>
      <c r="I3" s="13">
        <f t="shared" ref="I3:I9" si="2">F3+H3</f>
        <v>71.5</v>
      </c>
      <c r="J3" s="16">
        <v>1</v>
      </c>
      <c r="K3" s="10"/>
    </row>
    <row r="4" ht="36" customHeight="1" spans="1:11">
      <c r="A4" s="10">
        <v>2</v>
      </c>
      <c r="B4" s="11" t="s">
        <v>12</v>
      </c>
      <c r="C4" s="11" t="str">
        <f>"220723XXXXXXXX0423"</f>
        <v>220723XXXXXXXX0423</v>
      </c>
      <c r="D4" s="11" t="str">
        <f>"曲鹏"</f>
        <v>曲鹏</v>
      </c>
      <c r="E4" s="12">
        <v>55</v>
      </c>
      <c r="F4" s="13">
        <f t="shared" si="0"/>
        <v>22</v>
      </c>
      <c r="G4" s="12">
        <v>72.9</v>
      </c>
      <c r="H4" s="13">
        <f t="shared" si="1"/>
        <v>43.74</v>
      </c>
      <c r="I4" s="13">
        <f t="shared" si="2"/>
        <v>65.74</v>
      </c>
      <c r="J4" s="16">
        <v>2</v>
      </c>
      <c r="K4" s="10"/>
    </row>
    <row r="5" ht="36" customHeight="1" spans="1:11">
      <c r="A5" s="10">
        <v>3</v>
      </c>
      <c r="B5" s="11" t="s">
        <v>12</v>
      </c>
      <c r="C5" s="11" t="str">
        <f>"522130XXXXXXXX1273"</f>
        <v>522130XXXXXXXX1273</v>
      </c>
      <c r="D5" s="11" t="str">
        <f>"郑康"</f>
        <v>郑康</v>
      </c>
      <c r="E5" s="12">
        <v>24</v>
      </c>
      <c r="F5" s="13">
        <f t="shared" si="0"/>
        <v>9.6</v>
      </c>
      <c r="G5" s="12">
        <v>86.33</v>
      </c>
      <c r="H5" s="13">
        <f t="shared" si="1"/>
        <v>51.8</v>
      </c>
      <c r="I5" s="13">
        <f t="shared" si="2"/>
        <v>61.4</v>
      </c>
      <c r="J5" s="16">
        <v>3</v>
      </c>
      <c r="K5" s="10"/>
    </row>
    <row r="6" ht="36" customHeight="1" spans="1:11">
      <c r="A6" s="10">
        <v>4</v>
      </c>
      <c r="B6" s="11" t="s">
        <v>12</v>
      </c>
      <c r="C6" s="11" t="str">
        <f>"412327XXXXXXXX1006"</f>
        <v>412327XXXXXXXX1006</v>
      </c>
      <c r="D6" s="11" t="str">
        <f>"胡娜"</f>
        <v>胡娜</v>
      </c>
      <c r="E6" s="12">
        <v>44</v>
      </c>
      <c r="F6" s="13">
        <f t="shared" si="0"/>
        <v>17.6</v>
      </c>
      <c r="G6" s="12">
        <v>70.67</v>
      </c>
      <c r="H6" s="13">
        <f t="shared" si="1"/>
        <v>42.4</v>
      </c>
      <c r="I6" s="13">
        <f t="shared" si="2"/>
        <v>60</v>
      </c>
      <c r="J6" s="16">
        <v>4</v>
      </c>
      <c r="K6" s="10"/>
    </row>
    <row r="7" ht="36" customHeight="1" spans="1:11">
      <c r="A7" s="10">
        <v>5</v>
      </c>
      <c r="B7" s="11" t="s">
        <v>12</v>
      </c>
      <c r="C7" s="11" t="str">
        <f>"130430XXXXXXXX0166"</f>
        <v>130430XXXXXXXX0166</v>
      </c>
      <c r="D7" s="11" t="str">
        <f>"刘坤"</f>
        <v>刘坤</v>
      </c>
      <c r="E7" s="12">
        <v>25</v>
      </c>
      <c r="F7" s="13">
        <f t="shared" si="0"/>
        <v>10</v>
      </c>
      <c r="G7" s="12">
        <v>82.97</v>
      </c>
      <c r="H7" s="13">
        <f t="shared" si="1"/>
        <v>49.78</v>
      </c>
      <c r="I7" s="13">
        <f t="shared" si="2"/>
        <v>59.78</v>
      </c>
      <c r="J7" s="16">
        <v>5</v>
      </c>
      <c r="K7" s="10"/>
    </row>
    <row r="8" ht="36" customHeight="1" spans="1:11">
      <c r="A8" s="10">
        <v>6</v>
      </c>
      <c r="B8" s="11" t="s">
        <v>12</v>
      </c>
      <c r="C8" s="11" t="str">
        <f>"412822XXXXXXXX2684"</f>
        <v>412822XXXXXXXX2684</v>
      </c>
      <c r="D8" s="11" t="str">
        <f>"郭淼"</f>
        <v>郭淼</v>
      </c>
      <c r="E8" s="12">
        <v>40</v>
      </c>
      <c r="F8" s="13">
        <f t="shared" si="0"/>
        <v>16</v>
      </c>
      <c r="G8" s="12">
        <v>72.93</v>
      </c>
      <c r="H8" s="13">
        <f t="shared" si="1"/>
        <v>43.76</v>
      </c>
      <c r="I8" s="13">
        <f t="shared" si="2"/>
        <v>59.76</v>
      </c>
      <c r="J8" s="16">
        <v>6</v>
      </c>
      <c r="K8" s="10"/>
    </row>
    <row r="9" ht="36" customHeight="1" spans="1:11">
      <c r="A9" s="10">
        <v>7</v>
      </c>
      <c r="B9" s="11" t="s">
        <v>12</v>
      </c>
      <c r="C9" s="11" t="str">
        <f>"412322XXXXXXXX1261"</f>
        <v>412322XXXXXXXX1261</v>
      </c>
      <c r="D9" s="11" t="str">
        <f>"刘晓霞"</f>
        <v>刘晓霞</v>
      </c>
      <c r="E9" s="12">
        <v>54</v>
      </c>
      <c r="F9" s="13">
        <f t="shared" si="0"/>
        <v>21.6</v>
      </c>
      <c r="G9" s="12">
        <v>0</v>
      </c>
      <c r="H9" s="13">
        <f t="shared" si="1"/>
        <v>0</v>
      </c>
      <c r="I9" s="13">
        <f t="shared" si="2"/>
        <v>21.6</v>
      </c>
      <c r="J9" s="16"/>
      <c r="K9" s="10" t="s">
        <v>13</v>
      </c>
    </row>
  </sheetData>
  <mergeCells count="1">
    <mergeCell ref="A1:K1"/>
  </mergeCells>
  <printOptions horizontalCentered="1"/>
  <pageMargins left="0.0388888888888889" right="0.0388888888888889" top="0.275" bottom="0.196527777777778" header="0.30277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娟娟</cp:lastModifiedBy>
  <dcterms:created xsi:type="dcterms:W3CDTF">2024-05-22T09:37:00Z</dcterms:created>
  <dcterms:modified xsi:type="dcterms:W3CDTF">2024-05-25T05:27:34Z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6B000B7DB1E94203A4C158FA27CA2A8B_11</vt:lpwstr>
  </property>
  <property fmtid="{D5CDD505-2E9C-101B-9397-08002B2CF9AE}" pid="3" name="KSOProductBuildVer">
    <vt:lpwstr>2052-12.1.0.16929</vt:lpwstr>
  </property>
</Properties>
</file>