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面试人员名单" sheetId="4" r:id="rId1"/>
  </sheets>
  <definedNames>
    <definedName name="_xlnm._FilterDatabase" localSheetId="0" hidden="1">面试人员名单!$A$2:$XED$68</definedName>
    <definedName name="_xlnm.Print_Titles" localSheetId="0">面试人员名单!$2:$2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<sst xmlns="http://schemas.openxmlformats.org/spreadsheetml/2006/main" count="156" uniqueCount="34">
  <si>
    <t>鹤峰县文化和旅游局、县卫生健康局、县融媒体中心、县公共检验检测中心
2024年专项公开招聘工作人员面试人员名单</t>
  </si>
  <si>
    <t>序号</t>
  </si>
  <si>
    <t>姓名</t>
  </si>
  <si>
    <t>岗位代码</t>
  </si>
  <si>
    <t>岗位名称</t>
  </si>
  <si>
    <t>招聘单位</t>
  </si>
  <si>
    <t>备注</t>
  </si>
  <si>
    <t>播音主持</t>
  </si>
  <si>
    <t>鹤峰县融媒体中心</t>
  </si>
  <si>
    <t>记者岗</t>
  </si>
  <si>
    <t>公共检测岗</t>
  </si>
  <si>
    <t>鹤峰县公共检验检测中心</t>
  </si>
  <si>
    <t>舞蹈演员岗</t>
  </si>
  <si>
    <t>鹤峰县文化馆</t>
  </si>
  <si>
    <t>文物保护岗</t>
  </si>
  <si>
    <t>鹤峰县文化遗产管理中心</t>
  </si>
  <si>
    <t>硕士研究生</t>
  </si>
  <si>
    <t>体育活动指导岗</t>
  </si>
  <si>
    <t>戏剧表演岗</t>
  </si>
  <si>
    <t>计划生育岗</t>
  </si>
  <si>
    <t>鹤峰县计划生育协会</t>
  </si>
  <si>
    <t>享受“两个同等对待”</t>
  </si>
  <si>
    <t>五官科医生</t>
  </si>
  <si>
    <t>鹤峰县中心医院</t>
  </si>
  <si>
    <t>中西医结合临床医生</t>
  </si>
  <si>
    <t>西医临床医生</t>
  </si>
  <si>
    <t>鹤峰县中医院</t>
  </si>
  <si>
    <t>护士</t>
  </si>
  <si>
    <t>超声影像医生</t>
  </si>
  <si>
    <t>鹤峰县铁炉白族乡卫生院</t>
  </si>
  <si>
    <t>临床医生</t>
  </si>
  <si>
    <t>鹤峰县邬阳乡卫生院</t>
  </si>
  <si>
    <t>外科临床医生</t>
  </si>
  <si>
    <t>内科临床医生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</si>
</sst>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9"/>
      <name val="宋体"/>
      <charset val="134"/>
      <scheme val="minor"/>
    </font>
    <font>
      <b/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8"/>
  <sheetViews>
    <sheetView tabSelected="1" workbookViewId="0">
      <selection activeCell="E9" sqref="E9"/>
    </sheetView>
  </sheetViews>
  <sheetFormatPr defaultColWidth="9" defaultRowHeight="15" customHeight="1" outlineLevelCol="5"/>
  <cols>
    <col min="1" max="1" width="6.375" style="1" customWidth="1"/>
    <col min="2" max="2" width="8.75" style="1" customWidth="1"/>
    <col min="3" max="3" width="11.875" style="1" customWidth="1"/>
    <col min="4" max="4" width="17.875" style="1" customWidth="1"/>
    <col min="5" max="5" width="23.375" style="1" customWidth="1"/>
    <col min="6" max="6" width="21.125" style="1" customWidth="1"/>
    <col min="7" max="156" width="11.25" style="1" customWidth="1"/>
    <col min="157" max="157" width="11.25" style="1"/>
    <col min="158" max="16384" width="9" style="1"/>
  </cols>
  <sheetData>
    <row r="1" s="1" customFormat="1" ht="60" customHeight="1" spans="1:6">
      <c r="A1" s="4" t="s">
        <v>0</v>
      </c>
      <c r="B1" s="4"/>
      <c r="C1" s="4"/>
      <c r="D1" s="4"/>
      <c r="E1" s="4"/>
      <c r="F1" s="4"/>
    </row>
    <row r="2" s="2" customFormat="1" ht="25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3" customFormat="1" ht="21" customHeight="1" spans="1:6">
      <c r="A3" s="6">
        <v>1</v>
      </c>
      <c r="B3" s="6" t="str">
        <f>"侯咏烙"</f>
        <v>侯咏烙</v>
      </c>
      <c r="C3" s="6" t="str">
        <f>"z2024424"</f>
        <v>z2024424</v>
      </c>
      <c r="D3" s="6" t="s">
        <v>7</v>
      </c>
      <c r="E3" s="6" t="s">
        <v>8</v>
      </c>
      <c r="F3" s="6"/>
    </row>
    <row r="4" s="3" customFormat="1" ht="21" customHeight="1" spans="1:6">
      <c r="A4" s="6">
        <v>2</v>
      </c>
      <c r="B4" s="6" t="str">
        <f>"郑瑞"</f>
        <v>郑瑞</v>
      </c>
      <c r="C4" s="6" t="str">
        <f>"z2024424"</f>
        <v>z2024424</v>
      </c>
      <c r="D4" s="6" t="s">
        <v>7</v>
      </c>
      <c r="E4" s="6" t="s">
        <v>8</v>
      </c>
      <c r="F4" s="6"/>
    </row>
    <row r="5" s="3" customFormat="1" ht="21" customHeight="1" spans="1:6">
      <c r="A5" s="6">
        <v>3</v>
      </c>
      <c r="B5" s="6" t="str">
        <f>"马帅"</f>
        <v>马帅</v>
      </c>
      <c r="C5" s="6" t="str">
        <f>"z2024424"</f>
        <v>z2024424</v>
      </c>
      <c r="D5" s="6" t="s">
        <v>7</v>
      </c>
      <c r="E5" s="6" t="s">
        <v>8</v>
      </c>
      <c r="F5" s="6"/>
    </row>
    <row r="6" s="3" customFormat="1" ht="21" customHeight="1" spans="1:6">
      <c r="A6" s="6">
        <v>4</v>
      </c>
      <c r="B6" s="6" t="str">
        <f>"刘航"</f>
        <v>刘航</v>
      </c>
      <c r="C6" s="6" t="str">
        <f t="shared" ref="C6:C9" si="0">"z2024425"</f>
        <v>z2024425</v>
      </c>
      <c r="D6" s="6" t="s">
        <v>9</v>
      </c>
      <c r="E6" s="6" t="s">
        <v>8</v>
      </c>
      <c r="F6" s="6"/>
    </row>
    <row r="7" s="3" customFormat="1" ht="21" customHeight="1" spans="1:6">
      <c r="A7" s="6">
        <v>5</v>
      </c>
      <c r="B7" s="6" t="str">
        <f>"李威"</f>
        <v>李威</v>
      </c>
      <c r="C7" s="6" t="str">
        <f t="shared" si="0"/>
        <v>z2024425</v>
      </c>
      <c r="D7" s="6" t="s">
        <v>9</v>
      </c>
      <c r="E7" s="6" t="s">
        <v>8</v>
      </c>
      <c r="F7" s="6"/>
    </row>
    <row r="8" s="3" customFormat="1" ht="21" customHeight="1" spans="1:6">
      <c r="A8" s="6">
        <v>6</v>
      </c>
      <c r="B8" s="6" t="str">
        <f>"张旦"</f>
        <v>张旦</v>
      </c>
      <c r="C8" s="6" t="str">
        <f t="shared" si="0"/>
        <v>z2024425</v>
      </c>
      <c r="D8" s="6" t="s">
        <v>9</v>
      </c>
      <c r="E8" s="6" t="s">
        <v>8</v>
      </c>
      <c r="F8" s="6"/>
    </row>
    <row r="9" s="3" customFormat="1" ht="24" customHeight="1" spans="1:6">
      <c r="A9" s="6">
        <v>7</v>
      </c>
      <c r="B9" s="6" t="str">
        <f>"田满"</f>
        <v>田满</v>
      </c>
      <c r="C9" s="6" t="str">
        <f t="shared" si="0"/>
        <v>z2024425</v>
      </c>
      <c r="D9" s="6" t="s">
        <v>9</v>
      </c>
      <c r="E9" s="6" t="s">
        <v>8</v>
      </c>
      <c r="F9" s="6"/>
    </row>
    <row r="10" s="3" customFormat="1" ht="24" customHeight="1" spans="1:6">
      <c r="A10" s="6">
        <v>8</v>
      </c>
      <c r="B10" s="6" t="str">
        <f>"陈望"</f>
        <v>陈望</v>
      </c>
      <c r="C10" s="6" t="str">
        <f t="shared" ref="C10:C13" si="1">"z2024426"</f>
        <v>z2024426</v>
      </c>
      <c r="D10" s="6" t="s">
        <v>10</v>
      </c>
      <c r="E10" s="6" t="s">
        <v>11</v>
      </c>
      <c r="F10" s="6"/>
    </row>
    <row r="11" s="3" customFormat="1" ht="24" customHeight="1" spans="1:6">
      <c r="A11" s="6">
        <v>9</v>
      </c>
      <c r="B11" s="6" t="str">
        <f>"杜开量"</f>
        <v>杜开量</v>
      </c>
      <c r="C11" s="6" t="str">
        <f t="shared" si="1"/>
        <v>z2024426</v>
      </c>
      <c r="D11" s="6" t="s">
        <v>10</v>
      </c>
      <c r="E11" s="6" t="s">
        <v>11</v>
      </c>
      <c r="F11" s="6"/>
    </row>
    <row r="12" s="3" customFormat="1" ht="24" customHeight="1" spans="1:6">
      <c r="A12" s="6">
        <v>10</v>
      </c>
      <c r="B12" s="6" t="str">
        <f>"曹健明"</f>
        <v>曹健明</v>
      </c>
      <c r="C12" s="6" t="str">
        <f t="shared" si="1"/>
        <v>z2024426</v>
      </c>
      <c r="D12" s="6" t="s">
        <v>10</v>
      </c>
      <c r="E12" s="6" t="s">
        <v>11</v>
      </c>
      <c r="F12" s="6"/>
    </row>
    <row r="13" s="3" customFormat="1" ht="24" customHeight="1" spans="1:6">
      <c r="A13" s="6">
        <v>11</v>
      </c>
      <c r="B13" s="6" t="str">
        <f>"姜帅"</f>
        <v>姜帅</v>
      </c>
      <c r="C13" s="6" t="str">
        <f t="shared" si="1"/>
        <v>z2024426</v>
      </c>
      <c r="D13" s="6" t="s">
        <v>10</v>
      </c>
      <c r="E13" s="6" t="s">
        <v>11</v>
      </c>
      <c r="F13" s="6" t="str">
        <f>"硕士研究生"</f>
        <v>硕士研究生</v>
      </c>
    </row>
    <row r="14" s="3" customFormat="1" ht="24" customHeight="1" spans="1:6">
      <c r="A14" s="6">
        <v>12</v>
      </c>
      <c r="B14" s="6" t="str">
        <f>"黄子晏"</f>
        <v>黄子晏</v>
      </c>
      <c r="C14" s="6" t="str">
        <f t="shared" ref="C14:C16" si="2">"z2024404"</f>
        <v>z2024404</v>
      </c>
      <c r="D14" s="6" t="s">
        <v>12</v>
      </c>
      <c r="E14" s="6" t="s">
        <v>13</v>
      </c>
      <c r="F14" s="6"/>
    </row>
    <row r="15" s="3" customFormat="1" ht="24" customHeight="1" spans="1:6">
      <c r="A15" s="6">
        <v>13</v>
      </c>
      <c r="B15" s="6" t="str">
        <f>"王书涵"</f>
        <v>王书涵</v>
      </c>
      <c r="C15" s="6" t="str">
        <f t="shared" si="2"/>
        <v>z2024404</v>
      </c>
      <c r="D15" s="6" t="s">
        <v>12</v>
      </c>
      <c r="E15" s="6" t="s">
        <v>13</v>
      </c>
      <c r="F15" s="6"/>
    </row>
    <row r="16" s="3" customFormat="1" ht="24" customHeight="1" spans="1:6">
      <c r="A16" s="6">
        <v>14</v>
      </c>
      <c r="B16" s="6" t="str">
        <f>"赵鸿雁"</f>
        <v>赵鸿雁</v>
      </c>
      <c r="C16" s="6" t="str">
        <f t="shared" si="2"/>
        <v>z2024404</v>
      </c>
      <c r="D16" s="6" t="s">
        <v>12</v>
      </c>
      <c r="E16" s="6" t="s">
        <v>13</v>
      </c>
      <c r="F16" s="6"/>
    </row>
    <row r="17" s="3" customFormat="1" ht="24" customHeight="1" spans="1:6">
      <c r="A17" s="6">
        <v>15</v>
      </c>
      <c r="B17" s="6" t="str">
        <f>"朱毓"</f>
        <v>朱毓</v>
      </c>
      <c r="C17" s="6" t="str">
        <f t="shared" ref="C17:C21" si="3">"z2024407"</f>
        <v>z2024407</v>
      </c>
      <c r="D17" s="6" t="s">
        <v>14</v>
      </c>
      <c r="E17" s="6" t="s">
        <v>15</v>
      </c>
      <c r="F17" s="6"/>
    </row>
    <row r="18" s="3" customFormat="1" ht="24" customHeight="1" spans="1:6">
      <c r="A18" s="6">
        <v>16</v>
      </c>
      <c r="B18" s="6" t="str">
        <f>"覃桢婷"</f>
        <v>覃桢婷</v>
      </c>
      <c r="C18" s="6" t="str">
        <f t="shared" si="3"/>
        <v>z2024407</v>
      </c>
      <c r="D18" s="6" t="s">
        <v>14</v>
      </c>
      <c r="E18" s="6" t="s">
        <v>15</v>
      </c>
      <c r="F18" s="6"/>
    </row>
    <row r="19" s="3" customFormat="1" ht="24" customHeight="1" spans="1:6">
      <c r="A19" s="6">
        <v>17</v>
      </c>
      <c r="B19" s="6" t="str">
        <f>"杨婷婷"</f>
        <v>杨婷婷</v>
      </c>
      <c r="C19" s="6" t="str">
        <f t="shared" si="3"/>
        <v>z2024407</v>
      </c>
      <c r="D19" s="6" t="s">
        <v>14</v>
      </c>
      <c r="E19" s="6" t="s">
        <v>15</v>
      </c>
      <c r="F19" s="6"/>
    </row>
    <row r="20" s="3" customFormat="1" ht="24" customHeight="1" spans="1:6">
      <c r="A20" s="6">
        <v>18</v>
      </c>
      <c r="B20" s="6" t="str">
        <f>"冉璐"</f>
        <v>冉璐</v>
      </c>
      <c r="C20" s="6" t="str">
        <f t="shared" si="3"/>
        <v>z2024407</v>
      </c>
      <c r="D20" s="6" t="s">
        <v>14</v>
      </c>
      <c r="E20" s="6" t="s">
        <v>15</v>
      </c>
      <c r="F20" s="6"/>
    </row>
    <row r="21" s="3" customFormat="1" ht="24" customHeight="1" spans="1:6">
      <c r="A21" s="6">
        <v>19</v>
      </c>
      <c r="B21" s="6" t="str">
        <f>"赵迪"</f>
        <v>赵迪</v>
      </c>
      <c r="C21" s="6" t="str">
        <f t="shared" si="3"/>
        <v>z2024407</v>
      </c>
      <c r="D21" s="6" t="s">
        <v>14</v>
      </c>
      <c r="E21" s="6" t="s">
        <v>15</v>
      </c>
      <c r="F21" s="6" t="s">
        <v>16</v>
      </c>
    </row>
    <row r="22" s="3" customFormat="1" ht="24" customHeight="1" spans="1:6">
      <c r="A22" s="6">
        <v>20</v>
      </c>
      <c r="B22" s="6" t="str">
        <f>"曹阳"</f>
        <v>曹阳</v>
      </c>
      <c r="C22" s="6" t="str">
        <f t="shared" ref="C22:C27" si="4">"z2024405"</f>
        <v>z2024405</v>
      </c>
      <c r="D22" s="6" t="s">
        <v>17</v>
      </c>
      <c r="E22" s="6" t="s">
        <v>13</v>
      </c>
      <c r="F22" s="6"/>
    </row>
    <row r="23" s="3" customFormat="1" ht="24" customHeight="1" spans="1:6">
      <c r="A23" s="6">
        <v>21</v>
      </c>
      <c r="B23" s="6" t="str">
        <f>"陈德军"</f>
        <v>陈德军</v>
      </c>
      <c r="C23" s="6" t="str">
        <f t="shared" si="4"/>
        <v>z2024405</v>
      </c>
      <c r="D23" s="6" t="s">
        <v>17</v>
      </c>
      <c r="E23" s="6" t="s">
        <v>13</v>
      </c>
      <c r="F23" s="6"/>
    </row>
    <row r="24" s="3" customFormat="1" ht="24" customHeight="1" spans="1:6">
      <c r="A24" s="6">
        <v>22</v>
      </c>
      <c r="B24" s="6" t="str">
        <f>"张相轶"</f>
        <v>张相轶</v>
      </c>
      <c r="C24" s="6" t="str">
        <f t="shared" si="4"/>
        <v>z2024405</v>
      </c>
      <c r="D24" s="6" t="s">
        <v>17</v>
      </c>
      <c r="E24" s="6" t="s">
        <v>13</v>
      </c>
      <c r="F24" s="6"/>
    </row>
    <row r="25" s="3" customFormat="1" ht="24" customHeight="1" spans="1:6">
      <c r="A25" s="6">
        <v>23</v>
      </c>
      <c r="B25" s="6" t="str">
        <f>"郑芳"</f>
        <v>郑芳</v>
      </c>
      <c r="C25" s="6" t="str">
        <f t="shared" si="4"/>
        <v>z2024405</v>
      </c>
      <c r="D25" s="6" t="s">
        <v>17</v>
      </c>
      <c r="E25" s="6" t="s">
        <v>13</v>
      </c>
      <c r="F25" s="6"/>
    </row>
    <row r="26" s="3" customFormat="1" ht="24" customHeight="1" spans="1:6">
      <c r="A26" s="6">
        <v>24</v>
      </c>
      <c r="B26" s="6" t="str">
        <f>"黄俊琳"</f>
        <v>黄俊琳</v>
      </c>
      <c r="C26" s="6" t="str">
        <f t="shared" si="4"/>
        <v>z2024405</v>
      </c>
      <c r="D26" s="6" t="s">
        <v>17</v>
      </c>
      <c r="E26" s="6" t="s">
        <v>13</v>
      </c>
      <c r="F26" s="6" t="s">
        <v>16</v>
      </c>
    </row>
    <row r="27" s="3" customFormat="1" ht="24" customHeight="1" spans="1:6">
      <c r="A27" s="6">
        <v>25</v>
      </c>
      <c r="B27" s="6" t="str">
        <f>"龚洁"</f>
        <v>龚洁</v>
      </c>
      <c r="C27" s="6" t="str">
        <f t="shared" si="4"/>
        <v>z2024405</v>
      </c>
      <c r="D27" s="6" t="s">
        <v>17</v>
      </c>
      <c r="E27" s="6" t="s">
        <v>13</v>
      </c>
      <c r="F27" s="6" t="s">
        <v>16</v>
      </c>
    </row>
    <row r="28" s="3" customFormat="1" ht="24" customHeight="1" spans="1:6">
      <c r="A28" s="6">
        <v>26</v>
      </c>
      <c r="B28" s="6" t="str">
        <f>"肖莉"</f>
        <v>肖莉</v>
      </c>
      <c r="C28" s="6" t="str">
        <f t="shared" ref="C28:C30" si="5">"z2024406"</f>
        <v>z2024406</v>
      </c>
      <c r="D28" s="6" t="s">
        <v>18</v>
      </c>
      <c r="E28" s="6" t="s">
        <v>13</v>
      </c>
      <c r="F28" s="6"/>
    </row>
    <row r="29" s="3" customFormat="1" ht="24" customHeight="1" spans="1:6">
      <c r="A29" s="6">
        <v>27</v>
      </c>
      <c r="B29" s="6" t="str">
        <f>"向垚"</f>
        <v>向垚</v>
      </c>
      <c r="C29" s="6" t="str">
        <f t="shared" si="5"/>
        <v>z2024406</v>
      </c>
      <c r="D29" s="6" t="s">
        <v>18</v>
      </c>
      <c r="E29" s="6" t="s">
        <v>13</v>
      </c>
      <c r="F29" s="6"/>
    </row>
    <row r="30" s="3" customFormat="1" ht="24" customHeight="1" spans="1:6">
      <c r="A30" s="6">
        <v>28</v>
      </c>
      <c r="B30" s="6" t="str">
        <f>"向晓涵"</f>
        <v>向晓涵</v>
      </c>
      <c r="C30" s="6" t="str">
        <f t="shared" si="5"/>
        <v>z2024406</v>
      </c>
      <c r="D30" s="6" t="s">
        <v>18</v>
      </c>
      <c r="E30" s="6" t="s">
        <v>13</v>
      </c>
      <c r="F30" s="6"/>
    </row>
    <row r="31" s="3" customFormat="1" ht="24" customHeight="1" spans="1:6">
      <c r="A31" s="6">
        <v>29</v>
      </c>
      <c r="B31" s="6" t="str">
        <f>"罗仔明"</f>
        <v>罗仔明</v>
      </c>
      <c r="C31" s="6" t="str">
        <f t="shared" ref="C31:C37" si="6">"z2024408"</f>
        <v>z2024408</v>
      </c>
      <c r="D31" s="6" t="s">
        <v>19</v>
      </c>
      <c r="E31" s="6" t="s">
        <v>20</v>
      </c>
      <c r="F31" s="6"/>
    </row>
    <row r="32" s="3" customFormat="1" ht="24" customHeight="1" spans="1:6">
      <c r="A32" s="6">
        <v>30</v>
      </c>
      <c r="B32" s="6" t="str">
        <f>"董星"</f>
        <v>董星</v>
      </c>
      <c r="C32" s="6" t="str">
        <f t="shared" si="6"/>
        <v>z2024408</v>
      </c>
      <c r="D32" s="6" t="s">
        <v>19</v>
      </c>
      <c r="E32" s="6" t="s">
        <v>20</v>
      </c>
      <c r="F32" s="6"/>
    </row>
    <row r="33" s="3" customFormat="1" ht="24" customHeight="1" spans="1:6">
      <c r="A33" s="6">
        <v>31</v>
      </c>
      <c r="B33" s="6" t="str">
        <f>" 邹森凤"</f>
        <v> 邹森凤</v>
      </c>
      <c r="C33" s="6" t="str">
        <f t="shared" si="6"/>
        <v>z2024408</v>
      </c>
      <c r="D33" s="6" t="s">
        <v>19</v>
      </c>
      <c r="E33" s="6" t="s">
        <v>20</v>
      </c>
      <c r="F33" s="6"/>
    </row>
    <row r="34" s="3" customFormat="1" ht="24" customHeight="1" spans="1:6">
      <c r="A34" s="6">
        <v>32</v>
      </c>
      <c r="B34" s="6" t="str">
        <f>"范麒"</f>
        <v>范麒</v>
      </c>
      <c r="C34" s="6" t="str">
        <f t="shared" si="6"/>
        <v>z2024408</v>
      </c>
      <c r="D34" s="6" t="s">
        <v>19</v>
      </c>
      <c r="E34" s="6" t="s">
        <v>20</v>
      </c>
      <c r="F34" s="6" t="str">
        <f>"硕士研究生"</f>
        <v>硕士研究生</v>
      </c>
    </row>
    <row r="35" s="3" customFormat="1" ht="24" customHeight="1" spans="1:6">
      <c r="A35" s="6">
        <v>33</v>
      </c>
      <c r="B35" s="6" t="str">
        <f>"何吉甜"</f>
        <v>何吉甜</v>
      </c>
      <c r="C35" s="6" t="str">
        <f t="shared" si="6"/>
        <v>z2024408</v>
      </c>
      <c r="D35" s="6" t="s">
        <v>19</v>
      </c>
      <c r="E35" s="6" t="s">
        <v>20</v>
      </c>
      <c r="F35" s="6" t="str">
        <f>"硕士研究生"</f>
        <v>硕士研究生</v>
      </c>
    </row>
    <row r="36" s="3" customFormat="1" ht="24" customHeight="1" spans="1:6">
      <c r="A36" s="6">
        <v>34</v>
      </c>
      <c r="B36" s="6" t="str">
        <f>"刘梦颖"</f>
        <v>刘梦颖</v>
      </c>
      <c r="C36" s="6" t="str">
        <f t="shared" si="6"/>
        <v>z2024408</v>
      </c>
      <c r="D36" s="6" t="s">
        <v>19</v>
      </c>
      <c r="E36" s="6" t="s">
        <v>20</v>
      </c>
      <c r="F36" s="7" t="s">
        <v>21</v>
      </c>
    </row>
    <row r="37" s="3" customFormat="1" ht="24" customHeight="1" spans="1:6">
      <c r="A37" s="6">
        <v>35</v>
      </c>
      <c r="B37" s="6" t="str">
        <f>"田琼峰"</f>
        <v>田琼峰</v>
      </c>
      <c r="C37" s="6" t="str">
        <f t="shared" si="6"/>
        <v>z2024408</v>
      </c>
      <c r="D37" s="6" t="s">
        <v>19</v>
      </c>
      <c r="E37" s="6" t="s">
        <v>20</v>
      </c>
      <c r="F37" s="7" t="s">
        <v>21</v>
      </c>
    </row>
    <row r="38" s="3" customFormat="1" ht="24" customHeight="1" spans="1:6">
      <c r="A38" s="6">
        <v>36</v>
      </c>
      <c r="B38" s="6" t="str">
        <f>"闵本疆"</f>
        <v>闵本疆</v>
      </c>
      <c r="C38" s="6" t="str">
        <f>"z2024411"</f>
        <v>z2024411</v>
      </c>
      <c r="D38" s="6" t="s">
        <v>22</v>
      </c>
      <c r="E38" s="6" t="s">
        <v>23</v>
      </c>
      <c r="F38" s="7" t="s">
        <v>21</v>
      </c>
    </row>
    <row r="39" s="3" customFormat="1" ht="24" customHeight="1" spans="1:6">
      <c r="A39" s="6">
        <v>37</v>
      </c>
      <c r="B39" s="6" t="str">
        <f>"龚艳"</f>
        <v>龚艳</v>
      </c>
      <c r="C39" s="6" t="str">
        <f>"z2024412"</f>
        <v>z2024412</v>
      </c>
      <c r="D39" s="6" t="s">
        <v>24</v>
      </c>
      <c r="E39" s="6" t="s">
        <v>23</v>
      </c>
      <c r="F39" s="6"/>
    </row>
    <row r="40" s="3" customFormat="1" ht="24" customHeight="1" spans="1:6">
      <c r="A40" s="6">
        <v>38</v>
      </c>
      <c r="B40" s="6" t="str">
        <f>"唐婉"</f>
        <v>唐婉</v>
      </c>
      <c r="C40" s="6" t="str">
        <f>"z2024412"</f>
        <v>z2024412</v>
      </c>
      <c r="D40" s="6" t="s">
        <v>24</v>
      </c>
      <c r="E40" s="6" t="s">
        <v>23</v>
      </c>
      <c r="F40" s="7" t="s">
        <v>21</v>
      </c>
    </row>
    <row r="41" s="3" customFormat="1" ht="24" customHeight="1" spans="1:6">
      <c r="A41" s="6">
        <v>39</v>
      </c>
      <c r="B41" s="6" t="str">
        <f>"陈林全"</f>
        <v>陈林全</v>
      </c>
      <c r="C41" s="6" t="str">
        <f>"z2024418"</f>
        <v>z2024418</v>
      </c>
      <c r="D41" s="6" t="s">
        <v>25</v>
      </c>
      <c r="E41" s="6" t="s">
        <v>26</v>
      </c>
      <c r="F41" s="6"/>
    </row>
    <row r="42" s="3" customFormat="1" ht="24" customHeight="1" spans="1:6">
      <c r="A42" s="6">
        <v>40</v>
      </c>
      <c r="B42" s="6" t="str">
        <f>"王春霞"</f>
        <v>王春霞</v>
      </c>
      <c r="C42" s="6" t="str">
        <f t="shared" ref="C42:C51" si="7">"z2024409"</f>
        <v>z2024409</v>
      </c>
      <c r="D42" s="6" t="s">
        <v>27</v>
      </c>
      <c r="E42" s="6" t="s">
        <v>23</v>
      </c>
      <c r="F42" s="6"/>
    </row>
    <row r="43" s="3" customFormat="1" ht="24" customHeight="1" spans="1:6">
      <c r="A43" s="6">
        <v>41</v>
      </c>
      <c r="B43" s="6" t="str">
        <f>"姚苓"</f>
        <v>姚苓</v>
      </c>
      <c r="C43" s="6" t="str">
        <f t="shared" si="7"/>
        <v>z2024409</v>
      </c>
      <c r="D43" s="6" t="s">
        <v>27</v>
      </c>
      <c r="E43" s="6" t="s">
        <v>23</v>
      </c>
      <c r="F43" s="6"/>
    </row>
    <row r="44" s="3" customFormat="1" ht="24" customHeight="1" spans="1:6">
      <c r="A44" s="6">
        <v>42</v>
      </c>
      <c r="B44" s="6" t="str">
        <f>"李宁琳"</f>
        <v>李宁琳</v>
      </c>
      <c r="C44" s="6" t="str">
        <f t="shared" si="7"/>
        <v>z2024409</v>
      </c>
      <c r="D44" s="6" t="s">
        <v>27</v>
      </c>
      <c r="E44" s="6" t="s">
        <v>23</v>
      </c>
      <c r="F44" s="6"/>
    </row>
    <row r="45" s="3" customFormat="1" ht="24" customHeight="1" spans="1:6">
      <c r="A45" s="6">
        <v>43</v>
      </c>
      <c r="B45" s="6" t="str">
        <f>"姚菁"</f>
        <v>姚菁</v>
      </c>
      <c r="C45" s="6" t="str">
        <f t="shared" si="7"/>
        <v>z2024409</v>
      </c>
      <c r="D45" s="6" t="s">
        <v>27</v>
      </c>
      <c r="E45" s="6" t="s">
        <v>23</v>
      </c>
      <c r="F45" s="6"/>
    </row>
    <row r="46" s="3" customFormat="1" ht="24" customHeight="1" spans="1:6">
      <c r="A46" s="6">
        <v>44</v>
      </c>
      <c r="B46" s="6" t="str">
        <f>"李玥虹"</f>
        <v>李玥虹</v>
      </c>
      <c r="C46" s="6" t="str">
        <f t="shared" si="7"/>
        <v>z2024409</v>
      </c>
      <c r="D46" s="6" t="s">
        <v>27</v>
      </c>
      <c r="E46" s="6" t="s">
        <v>23</v>
      </c>
      <c r="F46" s="6"/>
    </row>
    <row r="47" s="3" customFormat="1" ht="24" customHeight="1" spans="1:6">
      <c r="A47" s="6">
        <v>45</v>
      </c>
      <c r="B47" s="6" t="str">
        <f>"麻红平"</f>
        <v>麻红平</v>
      </c>
      <c r="C47" s="6" t="str">
        <f t="shared" si="7"/>
        <v>z2024409</v>
      </c>
      <c r="D47" s="6" t="s">
        <v>27</v>
      </c>
      <c r="E47" s="6" t="s">
        <v>23</v>
      </c>
      <c r="F47" s="6"/>
    </row>
    <row r="48" s="3" customFormat="1" ht="24" customHeight="1" spans="1:6">
      <c r="A48" s="6">
        <v>46</v>
      </c>
      <c r="B48" s="6" t="str">
        <f>"黄艳"</f>
        <v>黄艳</v>
      </c>
      <c r="C48" s="6" t="str">
        <f t="shared" si="7"/>
        <v>z2024409</v>
      </c>
      <c r="D48" s="6" t="s">
        <v>27</v>
      </c>
      <c r="E48" s="6" t="s">
        <v>23</v>
      </c>
      <c r="F48" s="6"/>
    </row>
    <row r="49" s="3" customFormat="1" ht="24" customHeight="1" spans="1:6">
      <c r="A49" s="6">
        <v>47</v>
      </c>
      <c r="B49" s="6" t="str">
        <f>"向琴"</f>
        <v>向琴</v>
      </c>
      <c r="C49" s="6" t="str">
        <f t="shared" si="7"/>
        <v>z2024409</v>
      </c>
      <c r="D49" s="6" t="s">
        <v>27</v>
      </c>
      <c r="E49" s="6" t="s">
        <v>23</v>
      </c>
      <c r="F49" s="6"/>
    </row>
    <row r="50" s="3" customFormat="1" ht="24" customHeight="1" spans="1:6">
      <c r="A50" s="6">
        <v>48</v>
      </c>
      <c r="B50" s="6" t="str">
        <f>"张文"</f>
        <v>张文</v>
      </c>
      <c r="C50" s="6" t="str">
        <f t="shared" si="7"/>
        <v>z2024409</v>
      </c>
      <c r="D50" s="6" t="s">
        <v>27</v>
      </c>
      <c r="E50" s="6" t="s">
        <v>23</v>
      </c>
      <c r="F50" s="6"/>
    </row>
    <row r="51" s="3" customFormat="1" ht="24" customHeight="1" spans="1:6">
      <c r="A51" s="6">
        <v>49</v>
      </c>
      <c r="B51" s="6" t="str">
        <f>"邓兰英"</f>
        <v>邓兰英</v>
      </c>
      <c r="C51" s="6" t="str">
        <f t="shared" si="7"/>
        <v>z2024409</v>
      </c>
      <c r="D51" s="6" t="s">
        <v>27</v>
      </c>
      <c r="E51" s="6" t="s">
        <v>23</v>
      </c>
      <c r="F51" s="6"/>
    </row>
    <row r="52" s="3" customFormat="1" ht="24" customHeight="1" spans="1:6">
      <c r="A52" s="6">
        <v>50</v>
      </c>
      <c r="B52" s="6" t="str">
        <f>"向蓉"</f>
        <v>向蓉</v>
      </c>
      <c r="C52" s="6" t="str">
        <f t="shared" ref="C52:C54" si="8">"z2024416"</f>
        <v>z2024416</v>
      </c>
      <c r="D52" s="6" t="s">
        <v>28</v>
      </c>
      <c r="E52" s="6" t="s">
        <v>26</v>
      </c>
      <c r="F52" s="6"/>
    </row>
    <row r="53" s="3" customFormat="1" ht="24" customHeight="1" spans="1:6">
      <c r="A53" s="6">
        <v>51</v>
      </c>
      <c r="B53" s="6" t="str">
        <f>"刘秀琼"</f>
        <v>刘秀琼</v>
      </c>
      <c r="C53" s="6" t="str">
        <f t="shared" si="8"/>
        <v>z2024416</v>
      </c>
      <c r="D53" s="6" t="s">
        <v>28</v>
      </c>
      <c r="E53" s="6" t="s">
        <v>26</v>
      </c>
      <c r="F53" s="6"/>
    </row>
    <row r="54" s="3" customFormat="1" ht="24" customHeight="1" spans="1:6">
      <c r="A54" s="6">
        <v>52</v>
      </c>
      <c r="B54" s="6" t="str">
        <f>"文涵舣"</f>
        <v>文涵舣</v>
      </c>
      <c r="C54" s="6" t="str">
        <f t="shared" si="8"/>
        <v>z2024416</v>
      </c>
      <c r="D54" s="6" t="s">
        <v>28</v>
      </c>
      <c r="E54" s="6" t="s">
        <v>26</v>
      </c>
      <c r="F54" s="6"/>
    </row>
    <row r="55" s="3" customFormat="1" ht="24" customHeight="1" spans="1:6">
      <c r="A55" s="6">
        <v>53</v>
      </c>
      <c r="B55" s="6" t="str">
        <f>"董明洲"</f>
        <v>董明洲</v>
      </c>
      <c r="C55" s="6" t="str">
        <f>"z2024419"</f>
        <v>z2024419</v>
      </c>
      <c r="D55" s="6" t="s">
        <v>28</v>
      </c>
      <c r="E55" s="6" t="s">
        <v>29</v>
      </c>
      <c r="F55" s="6"/>
    </row>
    <row r="56" s="3" customFormat="1" ht="24" customHeight="1" spans="1:6">
      <c r="A56" s="6">
        <v>54</v>
      </c>
      <c r="B56" s="6" t="str">
        <f>"钟吉贞"</f>
        <v>钟吉贞</v>
      </c>
      <c r="C56" s="6" t="str">
        <f t="shared" ref="C56:C58" si="9">"z2024420"</f>
        <v>z2024420</v>
      </c>
      <c r="D56" s="6" t="s">
        <v>30</v>
      </c>
      <c r="E56" s="6" t="s">
        <v>31</v>
      </c>
      <c r="F56" s="6"/>
    </row>
    <row r="57" s="3" customFormat="1" ht="24" customHeight="1" spans="1:6">
      <c r="A57" s="6">
        <v>55</v>
      </c>
      <c r="B57" s="6" t="str">
        <f>"何超"</f>
        <v>何超</v>
      </c>
      <c r="C57" s="6" t="str">
        <f t="shared" si="9"/>
        <v>z2024420</v>
      </c>
      <c r="D57" s="6" t="s">
        <v>30</v>
      </c>
      <c r="E57" s="6" t="s">
        <v>31</v>
      </c>
      <c r="F57" s="6"/>
    </row>
    <row r="58" s="3" customFormat="1" ht="24" customHeight="1" spans="1:6">
      <c r="A58" s="6">
        <v>56</v>
      </c>
      <c r="B58" s="6" t="str">
        <f>"吴奇龙"</f>
        <v>吴奇龙</v>
      </c>
      <c r="C58" s="6" t="str">
        <f t="shared" si="9"/>
        <v>z2024420</v>
      </c>
      <c r="D58" s="6" t="s">
        <v>30</v>
      </c>
      <c r="E58" s="6" t="s">
        <v>31</v>
      </c>
      <c r="F58" s="6"/>
    </row>
    <row r="59" s="3" customFormat="1" ht="24" customHeight="1" spans="1:6">
      <c r="A59" s="6">
        <v>57</v>
      </c>
      <c r="B59" s="6" t="str">
        <f>"肖建民"</f>
        <v>肖建民</v>
      </c>
      <c r="C59" s="6" t="str">
        <f t="shared" ref="C59:C62" si="10">"z2024414"</f>
        <v>z2024414</v>
      </c>
      <c r="D59" s="6" t="s">
        <v>32</v>
      </c>
      <c r="E59" s="6" t="s">
        <v>23</v>
      </c>
      <c r="F59" s="6" t="s">
        <v>21</v>
      </c>
    </row>
    <row r="60" s="3" customFormat="1" ht="24" customHeight="1" spans="1:6">
      <c r="A60" s="6">
        <v>58</v>
      </c>
      <c r="B60" s="6" t="str">
        <f>"李青松"</f>
        <v>李青松</v>
      </c>
      <c r="C60" s="6" t="str">
        <f t="shared" si="10"/>
        <v>z2024414</v>
      </c>
      <c r="D60" s="6" t="s">
        <v>32</v>
      </c>
      <c r="E60" s="6" t="s">
        <v>23</v>
      </c>
      <c r="F60" s="6" t="s">
        <v>21</v>
      </c>
    </row>
    <row r="61" s="3" customFormat="1" ht="24" customHeight="1" spans="1:6">
      <c r="A61" s="6">
        <v>59</v>
      </c>
      <c r="B61" s="6" t="str">
        <f>"覃美乔"</f>
        <v>覃美乔</v>
      </c>
      <c r="C61" s="6" t="str">
        <f t="shared" si="10"/>
        <v>z2024414</v>
      </c>
      <c r="D61" s="6" t="s">
        <v>32</v>
      </c>
      <c r="E61" s="6" t="s">
        <v>23</v>
      </c>
      <c r="F61" s="6" t="s">
        <v>21</v>
      </c>
    </row>
    <row r="62" s="3" customFormat="1" ht="24" customHeight="1" spans="1:6">
      <c r="A62" s="6">
        <v>60</v>
      </c>
      <c r="B62" s="6" t="str">
        <f>"王杏"</f>
        <v>王杏</v>
      </c>
      <c r="C62" s="6" t="str">
        <f t="shared" si="10"/>
        <v>z2024414</v>
      </c>
      <c r="D62" s="6" t="s">
        <v>32</v>
      </c>
      <c r="E62" s="6" t="s">
        <v>23</v>
      </c>
      <c r="F62" s="6" t="s">
        <v>21</v>
      </c>
    </row>
    <row r="63" s="3" customFormat="1" ht="24" customHeight="1" spans="1:6">
      <c r="A63" s="6">
        <v>61</v>
      </c>
      <c r="B63" s="6" t="str">
        <f>"马英梅"</f>
        <v>马英梅</v>
      </c>
      <c r="C63" s="6" t="str">
        <f t="shared" ref="C63:C68" si="11">"z2024415"</f>
        <v>z2024415</v>
      </c>
      <c r="D63" s="6" t="s">
        <v>33</v>
      </c>
      <c r="E63" s="6" t="s">
        <v>23</v>
      </c>
      <c r="F63" s="6" t="s">
        <v>21</v>
      </c>
    </row>
    <row r="64" s="3" customFormat="1" ht="24" customHeight="1" spans="1:6">
      <c r="A64" s="6">
        <v>62</v>
      </c>
      <c r="B64" s="6" t="str">
        <f>"黎敏"</f>
        <v>黎敏</v>
      </c>
      <c r="C64" s="6" t="str">
        <f t="shared" si="11"/>
        <v>z2024415</v>
      </c>
      <c r="D64" s="6" t="s">
        <v>33</v>
      </c>
      <c r="E64" s="6" t="s">
        <v>23</v>
      </c>
      <c r="F64" s="6" t="s">
        <v>21</v>
      </c>
    </row>
    <row r="65" s="3" customFormat="1" ht="24" customHeight="1" spans="1:6">
      <c r="A65" s="6">
        <v>63</v>
      </c>
      <c r="B65" s="6" t="str">
        <f>"夏毅"</f>
        <v>夏毅</v>
      </c>
      <c r="C65" s="6" t="str">
        <f t="shared" si="11"/>
        <v>z2024415</v>
      </c>
      <c r="D65" s="6" t="s">
        <v>33</v>
      </c>
      <c r="E65" s="6" t="s">
        <v>23</v>
      </c>
      <c r="F65" s="6" t="s">
        <v>21</v>
      </c>
    </row>
    <row r="66" s="3" customFormat="1" ht="24" customHeight="1" spans="1:6">
      <c r="A66" s="6">
        <v>64</v>
      </c>
      <c r="B66" s="6" t="str">
        <f>"陈倩雯"</f>
        <v>陈倩雯</v>
      </c>
      <c r="C66" s="6" t="str">
        <f t="shared" si="11"/>
        <v>z2024415</v>
      </c>
      <c r="D66" s="6" t="s">
        <v>33</v>
      </c>
      <c r="E66" s="6" t="s">
        <v>23</v>
      </c>
      <c r="F66" s="6" t="s">
        <v>21</v>
      </c>
    </row>
    <row r="67" s="3" customFormat="1" ht="24" customHeight="1" spans="1:6">
      <c r="A67" s="6">
        <v>65</v>
      </c>
      <c r="B67" s="6" t="str">
        <f>"张友元"</f>
        <v>张友元</v>
      </c>
      <c r="C67" s="6" t="str">
        <f t="shared" si="11"/>
        <v>z2024415</v>
      </c>
      <c r="D67" s="6" t="s">
        <v>33</v>
      </c>
      <c r="E67" s="6" t="s">
        <v>23</v>
      </c>
      <c r="F67" s="6" t="s">
        <v>21</v>
      </c>
    </row>
    <row r="68" s="3" customFormat="1" ht="24" customHeight="1" spans="1:6">
      <c r="A68" s="6">
        <v>66</v>
      </c>
      <c r="B68" s="6" t="str">
        <f>"周双雄"</f>
        <v>周双雄</v>
      </c>
      <c r="C68" s="6" t="str">
        <f t="shared" si="11"/>
        <v>z2024415</v>
      </c>
      <c r="D68" s="6" t="s">
        <v>33</v>
      </c>
      <c r="E68" s="6" t="s">
        <v>23</v>
      </c>
      <c r="F68" s="6" t="s">
        <v>21</v>
      </c>
    </row>
  </sheetData>
  <autoFilter ref="A2:XED68">
    <extLst/>
  </autoFilter>
  <mergeCells count="1">
    <mergeCell ref="A1:F1"/>
  </mergeCells>
  <printOptions horizontalCentered="1"/>
  <pageMargins left="0.161111111111111" right="0.161111111111111" top="0.60625" bottom="0.409027777777778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菊子</cp:lastModifiedBy>
  <dcterms:created xsi:type="dcterms:W3CDTF">2024-05-10T02:27:00Z</dcterms:created>
  <dcterms:modified xsi:type="dcterms:W3CDTF">2024-05-27T08:20:07Z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7F6FED0AFAA94A289701F96CD8DD8D8B_11</vt:lpwstr>
  </property>
  <property fmtid="{D5CDD505-2E9C-101B-9397-08002B2CF9AE}" pid="3" name="KSOProductBuildVer">
    <vt:lpwstr>2052-12.1.0.16929</vt:lpwstr>
  </property>
</Properties>
</file>