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</sheets>
  <definedNames>
    <definedName name="_xlnm._FilterDatabase" localSheetId="0" hidden="1">Sheet1!$A$3:$IU$3</definedName>
    <definedName name="_xlnm.Print_Titles" localSheetId="0">Sheet1!$3:$3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<sst xmlns="http://schemas.openxmlformats.org/spreadsheetml/2006/main" count="387" uniqueCount="157">
  <si>
    <t>附件</t>
  </si>
  <si>
    <t>2024年邵阳市中心医院公开招聘人员综合成绩排名及入围体检人员名单</t>
  </si>
  <si>
    <t>序号</t>
  </si>
  <si>
    <t>岗位名称</t>
  </si>
  <si>
    <t>笔试内容</t>
  </si>
  <si>
    <t>面试方式</t>
  </si>
  <si>
    <t>姓名</t>
  </si>
  <si>
    <t>准考证号</t>
  </si>
  <si>
    <t>笔试
成绩</t>
  </si>
  <si>
    <t>面试
成绩</t>
  </si>
  <si>
    <t>笔试及
面试占比</t>
  </si>
  <si>
    <t>综合
成绩</t>
  </si>
  <si>
    <t>综合
排名</t>
  </si>
  <si>
    <t>招聘计划数</t>
  </si>
  <si>
    <t>是否入围
体检</t>
  </si>
  <si>
    <t>1-老年老干科医师</t>
  </si>
  <si>
    <t>相关专业知识</t>
  </si>
  <si>
    <t>医师基本技能操作</t>
  </si>
  <si>
    <t>刘佳</t>
  </si>
  <si>
    <t>笔试60%
面试40%</t>
  </si>
  <si>
    <t>是</t>
  </si>
  <si>
    <t>颜仲光</t>
  </si>
  <si>
    <t>否</t>
  </si>
  <si>
    <t>3-输血科医师</t>
  </si>
  <si>
    <t>王南楠</t>
  </si>
  <si>
    <t>陈美秀</t>
  </si>
  <si>
    <t>4-血液科医师</t>
  </si>
  <si>
    <t>曾腾达</t>
  </si>
  <si>
    <t>5-血液科医师</t>
  </si>
  <si>
    <t>龚佳惠</t>
  </si>
  <si>
    <t>向黎明</t>
  </si>
  <si>
    <t>6-妇科医师</t>
  </si>
  <si>
    <t>梁雪宁</t>
  </si>
  <si>
    <t>黄梦颖</t>
  </si>
  <si>
    <t>杨劼</t>
  </si>
  <si>
    <t>张红梅</t>
  </si>
  <si>
    <t>缺考</t>
  </si>
  <si>
    <t>7-胃肠外科医师</t>
  </si>
  <si>
    <t>刘宇航</t>
  </si>
  <si>
    <t>曾垂烨</t>
  </si>
  <si>
    <t>9-肾病内科医师</t>
  </si>
  <si>
    <t>银平</t>
  </si>
  <si>
    <t>赵悦</t>
  </si>
  <si>
    <t>10-医学检验科技师</t>
  </si>
  <si>
    <t>结构化面试</t>
  </si>
  <si>
    <t>唐成嵛</t>
  </si>
  <si>
    <t>11-医学检验科技师</t>
  </si>
  <si>
    <t>刘诗妩</t>
  </si>
  <si>
    <t>李琼玉</t>
  </si>
  <si>
    <t>13-重症医学科医师</t>
  </si>
  <si>
    <t>李康健</t>
  </si>
  <si>
    <t>葛一亨</t>
  </si>
  <si>
    <t>刘正刚</t>
  </si>
  <si>
    <t>尹华婕</t>
  </si>
  <si>
    <t>屈峻杰</t>
  </si>
  <si>
    <t>邓群琳</t>
  </si>
  <si>
    <t>周灿</t>
  </si>
  <si>
    <t>谢贵贵</t>
  </si>
  <si>
    <t>夏宝票</t>
  </si>
  <si>
    <t>谭思豪</t>
  </si>
  <si>
    <t>钟铃</t>
  </si>
  <si>
    <t>黄焱鑫</t>
  </si>
  <si>
    <t>彭达</t>
  </si>
  <si>
    <t>黄子炎</t>
  </si>
  <si>
    <t>15-影像科医师</t>
  </si>
  <si>
    <t>李洁琼</t>
  </si>
  <si>
    <t>何海峰</t>
  </si>
  <si>
    <t>曾淑敏</t>
  </si>
  <si>
    <t>何佳妮</t>
  </si>
  <si>
    <t>17-皮肤科医师</t>
  </si>
  <si>
    <t>杨雅婷</t>
  </si>
  <si>
    <t>屈淼</t>
  </si>
  <si>
    <t>18-眼科医师</t>
  </si>
  <si>
    <t>王露珏</t>
  </si>
  <si>
    <t>刘凤</t>
  </si>
  <si>
    <t>20-病理科医师</t>
  </si>
  <si>
    <t>刘嘉颖</t>
  </si>
  <si>
    <t>苏晗颖</t>
  </si>
  <si>
    <t>22-病理科技师</t>
  </si>
  <si>
    <t>刘晨</t>
  </si>
  <si>
    <t>24-耳鼻咽喉科医师</t>
  </si>
  <si>
    <t>杨娜</t>
  </si>
  <si>
    <t>姚军城</t>
  </si>
  <si>
    <t>2024011022</t>
  </si>
  <si>
    <t>25-超声诊断科医师</t>
  </si>
  <si>
    <t>宁靖</t>
  </si>
  <si>
    <t>李玉玲</t>
  </si>
  <si>
    <t>27-超声诊断科医师</t>
  </si>
  <si>
    <t>曾倩</t>
  </si>
  <si>
    <t>28-消化内科医师</t>
  </si>
  <si>
    <t>唐嘉敏</t>
  </si>
  <si>
    <t>李回香</t>
  </si>
  <si>
    <t>29-口腔科医师</t>
  </si>
  <si>
    <t>罗莹</t>
  </si>
  <si>
    <t>30-营养科医师</t>
  </si>
  <si>
    <t>谭珂</t>
  </si>
  <si>
    <t>刘璇</t>
  </si>
  <si>
    <t>31-呼吸与危重症医学科
医师</t>
  </si>
  <si>
    <t>刘思</t>
  </si>
  <si>
    <t>何苗勃</t>
  </si>
  <si>
    <t>吴敦刘</t>
  </si>
  <si>
    <t>周娟</t>
  </si>
  <si>
    <t>32-产科医师</t>
  </si>
  <si>
    <t>贺桂珍</t>
  </si>
  <si>
    <t>36-康复医学科医师</t>
  </si>
  <si>
    <t>曾唐灏</t>
  </si>
  <si>
    <t>37-康复医学科针灸推拿师</t>
  </si>
  <si>
    <t>黄倩</t>
  </si>
  <si>
    <t>38-骨外科医师</t>
  </si>
  <si>
    <t>陈岳明</t>
  </si>
  <si>
    <t>赵望</t>
  </si>
  <si>
    <t>王伟</t>
  </si>
  <si>
    <t>39-泌尿外科医师</t>
  </si>
  <si>
    <t>刘锴</t>
  </si>
  <si>
    <t>笔试60%</t>
  </si>
  <si>
    <t>贺谆</t>
  </si>
  <si>
    <t>面试40%</t>
  </si>
  <si>
    <t>40-心血管内科医师</t>
  </si>
  <si>
    <t>粟晨</t>
  </si>
  <si>
    <t>王升</t>
  </si>
  <si>
    <t>41-心血管内科医师</t>
  </si>
  <si>
    <t>唐简任</t>
  </si>
  <si>
    <t>鲁濛</t>
  </si>
  <si>
    <t>42-CCU病房呼吸内科医师</t>
  </si>
  <si>
    <t>李燕岚</t>
  </si>
  <si>
    <t>43-神经外科医师</t>
  </si>
  <si>
    <t>李琛茁</t>
  </si>
  <si>
    <t>李臻</t>
  </si>
  <si>
    <t>45-麻醉科医师</t>
  </si>
  <si>
    <t>孟千港</t>
  </si>
  <si>
    <t>易珍</t>
  </si>
  <si>
    <t>范芷芩</t>
  </si>
  <si>
    <t>46-麻醉科医师</t>
  </si>
  <si>
    <t>谢海巍</t>
  </si>
  <si>
    <t>47-麻醉科医师</t>
  </si>
  <si>
    <t>刘军林</t>
  </si>
  <si>
    <t>48-肿瘤研究室研究员</t>
  </si>
  <si>
    <t>何笑波</t>
  </si>
  <si>
    <t>滕石山</t>
  </si>
  <si>
    <t>49-中药师</t>
  </si>
  <si>
    <t>刘珊瑚</t>
  </si>
  <si>
    <t>王馨平</t>
  </si>
  <si>
    <t>50-药学部药师</t>
  </si>
  <si>
    <t>王玲</t>
  </si>
  <si>
    <t>刘慧</t>
  </si>
  <si>
    <t>51-药学部药师</t>
  </si>
  <si>
    <t>廖武灿</t>
  </si>
  <si>
    <t>52-药学部药师</t>
  </si>
  <si>
    <t>刘亚岚</t>
  </si>
  <si>
    <t>唐思苗</t>
  </si>
  <si>
    <t>54-心理咨询中心
精神病医师</t>
  </si>
  <si>
    <t>龙丽英</t>
  </si>
  <si>
    <t>周峥嵘</t>
  </si>
  <si>
    <t>56-护理部干事</t>
  </si>
  <si>
    <t>护理基本技术操作</t>
  </si>
  <si>
    <t>刘娟</t>
  </si>
  <si>
    <t>申继传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</si>
</sst>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92D050"/>
      <color rgb="00EE8F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3"/>
  <sheetViews>
    <sheetView tabSelected="1" view="pageBreakPreview" zoomScaleNormal="100" zoomScaleSheetLayoutView="100" topLeftCell="A2" workbookViewId="0">
      <selection activeCell="N3" sqref="N3"/>
    </sheetView>
  </sheetViews>
  <sheetFormatPr defaultColWidth="9" defaultRowHeight="13.5"/>
  <cols>
    <col min="1" max="1" width="4.625" customWidth="1"/>
    <col min="2" max="2" width="23.625" customWidth="1"/>
    <col min="3" max="3" width="13.75" style="3" customWidth="1"/>
    <col min="4" max="4" width="17.125" style="3" customWidth="1"/>
    <col min="5" max="5" width="7" customWidth="1"/>
    <col min="6" max="6" width="11.5" customWidth="1"/>
    <col min="7" max="7" width="6.375" style="4" customWidth="1"/>
    <col min="8" max="8" width="7.375" style="5" customWidth="1"/>
    <col min="9" max="9" width="10.2666666666667" style="5" customWidth="1"/>
    <col min="10" max="10" width="7.375" style="5" customWidth="1"/>
    <col min="11" max="11" width="5.93333333333333" style="3" customWidth="1"/>
    <col min="12" max="12" width="6.625" customWidth="1"/>
    <col min="13" max="13" width="10.2666666666667" style="3" customWidth="1"/>
    <col min="14" max="14" width="12.625" customWidth="1"/>
  </cols>
  <sheetData>
    <row r="1" spans="1:13">
      <c r="A1" s="6" t="s">
        <v>0</v>
      </c>
      <c r="B1" s="7"/>
      <c r="C1" s="8"/>
      <c r="D1" s="8"/>
      <c r="E1" s="7"/>
      <c r="F1" s="7"/>
      <c r="G1" s="9"/>
      <c r="H1" s="10"/>
      <c r="I1" s="10"/>
      <c r="J1" s="10"/>
      <c r="K1" s="8"/>
      <c r="L1" s="7"/>
      <c r="M1" s="8"/>
    </row>
    <row r="2" s="1" customFormat="1" ht="55" customHeight="1" spans="1:13">
      <c r="A2" s="11" t="s">
        <v>1</v>
      </c>
      <c r="B2" s="11"/>
      <c r="C2" s="11"/>
      <c r="D2" s="11"/>
      <c r="E2" s="11"/>
      <c r="F2" s="11"/>
      <c r="G2" s="12"/>
      <c r="H2" s="12"/>
      <c r="I2" s="12"/>
      <c r="J2" s="12"/>
      <c r="K2" s="11"/>
      <c r="L2" s="11"/>
      <c r="M2" s="11"/>
    </row>
    <row r="3" s="2" customFormat="1" ht="38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3" t="s">
        <v>12</v>
      </c>
      <c r="L3" s="13" t="s">
        <v>13</v>
      </c>
      <c r="M3" s="13" t="s">
        <v>14</v>
      </c>
    </row>
    <row r="4" s="1" customFormat="1" ht="26" customHeight="1" spans="1:255">
      <c r="A4" s="15">
        <v>1</v>
      </c>
      <c r="B4" s="16" t="s">
        <v>15</v>
      </c>
      <c r="C4" s="17" t="s">
        <v>16</v>
      </c>
      <c r="D4" s="17" t="s">
        <v>17</v>
      </c>
      <c r="E4" s="18" t="s">
        <v>18</v>
      </c>
      <c r="F4" s="18" t="str">
        <f>"2024010104"</f>
        <v>2024010104</v>
      </c>
      <c r="G4" s="19">
        <v>80.27</v>
      </c>
      <c r="H4" s="19">
        <v>91.48</v>
      </c>
      <c r="I4" s="30" t="s">
        <v>19</v>
      </c>
      <c r="J4" s="31">
        <v>84.754</v>
      </c>
      <c r="K4" s="18">
        <v>1</v>
      </c>
      <c r="L4" s="16">
        <v>1</v>
      </c>
      <c r="M4" s="18" t="s">
        <v>20</v>
      </c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</row>
    <row r="5" s="1" customFormat="1" ht="26" customHeight="1" spans="1:255">
      <c r="A5" s="15">
        <v>2</v>
      </c>
      <c r="B5" s="16"/>
      <c r="C5" s="17"/>
      <c r="D5" s="17"/>
      <c r="E5" s="18" t="s">
        <v>21</v>
      </c>
      <c r="F5" s="18" t="str">
        <f>"2024010105"</f>
        <v>2024010105</v>
      </c>
      <c r="G5" s="19">
        <v>74.52</v>
      </c>
      <c r="H5" s="19">
        <v>87.76</v>
      </c>
      <c r="I5" s="33"/>
      <c r="J5" s="31">
        <v>79.816</v>
      </c>
      <c r="K5" s="18">
        <v>2</v>
      </c>
      <c r="L5" s="16"/>
      <c r="M5" s="18" t="s">
        <v>22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</row>
    <row r="6" s="1" customFormat="1" ht="26" customHeight="1" spans="1:255">
      <c r="A6" s="15">
        <v>3</v>
      </c>
      <c r="B6" s="16" t="s">
        <v>23</v>
      </c>
      <c r="C6" s="17" t="s">
        <v>16</v>
      </c>
      <c r="D6" s="17" t="s">
        <v>17</v>
      </c>
      <c r="E6" s="18" t="s">
        <v>24</v>
      </c>
      <c r="F6" s="18" t="str">
        <f>"2024010118"</f>
        <v>2024010118</v>
      </c>
      <c r="G6" s="19">
        <v>70.29</v>
      </c>
      <c r="H6" s="19">
        <v>86.68</v>
      </c>
      <c r="I6" s="30" t="s">
        <v>19</v>
      </c>
      <c r="J6" s="31">
        <v>76.846</v>
      </c>
      <c r="K6" s="18">
        <v>1</v>
      </c>
      <c r="L6" s="16">
        <v>1</v>
      </c>
      <c r="M6" s="18" t="s">
        <v>20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</row>
    <row r="7" s="1" customFormat="1" ht="26" customHeight="1" spans="1:255">
      <c r="A7" s="15">
        <v>4</v>
      </c>
      <c r="B7" s="16"/>
      <c r="C7" s="17"/>
      <c r="D7" s="17"/>
      <c r="E7" s="18" t="s">
        <v>25</v>
      </c>
      <c r="F7" s="18" t="str">
        <f>"2024010117"</f>
        <v>2024010117</v>
      </c>
      <c r="G7" s="19">
        <v>65.92</v>
      </c>
      <c r="H7" s="19">
        <v>88.48</v>
      </c>
      <c r="I7" s="33"/>
      <c r="J7" s="31">
        <v>74.944</v>
      </c>
      <c r="K7" s="18">
        <v>2</v>
      </c>
      <c r="L7" s="16"/>
      <c r="M7" s="18" t="s">
        <v>22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</row>
    <row r="8" s="1" customFormat="1" ht="26" customHeight="1" spans="1:255">
      <c r="A8" s="15">
        <v>5</v>
      </c>
      <c r="B8" s="16" t="s">
        <v>26</v>
      </c>
      <c r="C8" s="20" t="s">
        <v>16</v>
      </c>
      <c r="D8" s="17" t="s">
        <v>17</v>
      </c>
      <c r="E8" s="18" t="s">
        <v>27</v>
      </c>
      <c r="F8" s="18" t="str">
        <f>"2024010207"</f>
        <v>2024010207</v>
      </c>
      <c r="G8" s="19">
        <v>72.47</v>
      </c>
      <c r="H8" s="19">
        <v>93.6</v>
      </c>
      <c r="I8" s="34" t="s">
        <v>19</v>
      </c>
      <c r="J8" s="31">
        <v>80.922</v>
      </c>
      <c r="K8" s="18">
        <v>1</v>
      </c>
      <c r="L8" s="16">
        <v>1</v>
      </c>
      <c r="M8" s="18" t="s">
        <v>20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</row>
    <row r="9" s="1" customFormat="1" ht="26" customHeight="1" spans="1:255">
      <c r="A9" s="15">
        <v>6</v>
      </c>
      <c r="B9" s="16" t="s">
        <v>28</v>
      </c>
      <c r="C9" s="21" t="s">
        <v>16</v>
      </c>
      <c r="D9" s="17" t="s">
        <v>17</v>
      </c>
      <c r="E9" s="18" t="s">
        <v>29</v>
      </c>
      <c r="F9" s="18" t="str">
        <f>"2024010224"</f>
        <v>2024010224</v>
      </c>
      <c r="G9" s="19">
        <v>70.86</v>
      </c>
      <c r="H9" s="19">
        <v>89.2</v>
      </c>
      <c r="I9" s="30" t="s">
        <v>19</v>
      </c>
      <c r="J9" s="31">
        <v>78.196</v>
      </c>
      <c r="K9" s="18">
        <v>1</v>
      </c>
      <c r="L9" s="16">
        <v>1</v>
      </c>
      <c r="M9" s="18" t="s">
        <v>20</v>
      </c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</row>
    <row r="10" s="1" customFormat="1" ht="26" customHeight="1" spans="1:255">
      <c r="A10" s="15">
        <v>7</v>
      </c>
      <c r="B10" s="16"/>
      <c r="C10" s="22"/>
      <c r="D10" s="17"/>
      <c r="E10" s="18" t="s">
        <v>30</v>
      </c>
      <c r="F10" s="18" t="str">
        <f>"2024010226"</f>
        <v>2024010226</v>
      </c>
      <c r="G10" s="19">
        <v>68.57</v>
      </c>
      <c r="H10" s="19">
        <v>87.48</v>
      </c>
      <c r="I10" s="33"/>
      <c r="J10" s="31">
        <v>76.134</v>
      </c>
      <c r="K10" s="18">
        <v>2</v>
      </c>
      <c r="L10" s="16"/>
      <c r="M10" s="18" t="s">
        <v>22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</row>
    <row r="11" s="1" customFormat="1" ht="26" customHeight="1" spans="1:255">
      <c r="A11" s="15">
        <v>8</v>
      </c>
      <c r="B11" s="16" t="s">
        <v>31</v>
      </c>
      <c r="C11" s="21" t="s">
        <v>16</v>
      </c>
      <c r="D11" s="17" t="s">
        <v>17</v>
      </c>
      <c r="E11" s="18" t="s">
        <v>32</v>
      </c>
      <c r="F11" s="18" t="str">
        <f>"2024010716"</f>
        <v>2024010716</v>
      </c>
      <c r="G11" s="19">
        <v>81.61</v>
      </c>
      <c r="H11" s="19">
        <v>87.84</v>
      </c>
      <c r="I11" s="30" t="s">
        <v>19</v>
      </c>
      <c r="J11" s="31">
        <v>84.102</v>
      </c>
      <c r="K11" s="18">
        <v>1</v>
      </c>
      <c r="L11" s="16">
        <v>2</v>
      </c>
      <c r="M11" s="18" t="s">
        <v>20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</row>
    <row r="12" s="1" customFormat="1" ht="26" customHeight="1" spans="1:255">
      <c r="A12" s="15">
        <v>9</v>
      </c>
      <c r="B12" s="16"/>
      <c r="C12" s="23"/>
      <c r="D12" s="17"/>
      <c r="E12" s="18" t="s">
        <v>33</v>
      </c>
      <c r="F12" s="18" t="str">
        <f>"2024010709"</f>
        <v>2024010709</v>
      </c>
      <c r="G12" s="19">
        <v>78.53</v>
      </c>
      <c r="H12" s="19">
        <v>91.54</v>
      </c>
      <c r="I12" s="35"/>
      <c r="J12" s="31">
        <v>83.734</v>
      </c>
      <c r="K12" s="18">
        <v>2</v>
      </c>
      <c r="L12" s="16"/>
      <c r="M12" s="18" t="s">
        <v>20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</row>
    <row r="13" s="1" customFormat="1" ht="26" customHeight="1" spans="1:255">
      <c r="A13" s="15">
        <v>10</v>
      </c>
      <c r="B13" s="16"/>
      <c r="C13" s="23"/>
      <c r="D13" s="17"/>
      <c r="E13" s="18" t="s">
        <v>34</v>
      </c>
      <c r="F13" s="18">
        <v>2024010717</v>
      </c>
      <c r="G13" s="19">
        <v>76.29</v>
      </c>
      <c r="H13" s="19">
        <v>87.6</v>
      </c>
      <c r="I13" s="35"/>
      <c r="J13" s="31">
        <v>80.814</v>
      </c>
      <c r="K13" s="18">
        <v>3</v>
      </c>
      <c r="L13" s="16"/>
      <c r="M13" s="18" t="s">
        <v>22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</row>
    <row r="14" s="1" customFormat="1" ht="26" customHeight="1" spans="1:255">
      <c r="A14" s="15">
        <v>11</v>
      </c>
      <c r="B14" s="16"/>
      <c r="C14" s="22"/>
      <c r="D14" s="17"/>
      <c r="E14" s="18" t="s">
        <v>35</v>
      </c>
      <c r="F14" s="18" t="str">
        <f>"2024010715"</f>
        <v>2024010715</v>
      </c>
      <c r="G14" s="19">
        <v>80.41</v>
      </c>
      <c r="H14" s="19" t="s">
        <v>36</v>
      </c>
      <c r="I14" s="33"/>
      <c r="J14" s="31"/>
      <c r="K14" s="18"/>
      <c r="L14" s="16"/>
      <c r="M14" s="18" t="s">
        <v>22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</row>
    <row r="15" s="1" customFormat="1" ht="26" customHeight="1" spans="1:255">
      <c r="A15" s="15">
        <v>12</v>
      </c>
      <c r="B15" s="16" t="s">
        <v>37</v>
      </c>
      <c r="C15" s="21" t="s">
        <v>16</v>
      </c>
      <c r="D15" s="17" t="s">
        <v>17</v>
      </c>
      <c r="E15" s="18" t="s">
        <v>38</v>
      </c>
      <c r="F15" s="18" t="str">
        <f>"2024010620"</f>
        <v>2024010620</v>
      </c>
      <c r="G15" s="19">
        <v>79.81</v>
      </c>
      <c r="H15" s="19">
        <v>91.24</v>
      </c>
      <c r="I15" s="30" t="s">
        <v>19</v>
      </c>
      <c r="J15" s="31">
        <v>84.382</v>
      </c>
      <c r="K15" s="18">
        <v>1</v>
      </c>
      <c r="L15" s="16">
        <v>1</v>
      </c>
      <c r="M15" s="18" t="s">
        <v>20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</row>
    <row r="16" s="1" customFormat="1" ht="26" customHeight="1" spans="1:255">
      <c r="A16" s="15">
        <v>13</v>
      </c>
      <c r="B16" s="16"/>
      <c r="C16" s="22"/>
      <c r="D16" s="17"/>
      <c r="E16" s="18" t="s">
        <v>39</v>
      </c>
      <c r="F16" s="18" t="str">
        <f>"2024010622"</f>
        <v>2024010622</v>
      </c>
      <c r="G16" s="19">
        <v>75.25</v>
      </c>
      <c r="H16" s="19">
        <v>94.96</v>
      </c>
      <c r="I16" s="33"/>
      <c r="J16" s="31">
        <v>83.134</v>
      </c>
      <c r="K16" s="18">
        <v>2</v>
      </c>
      <c r="L16" s="16"/>
      <c r="M16" s="18" t="s">
        <v>22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</row>
    <row r="17" s="1" customFormat="1" ht="26" customHeight="1" spans="1:255">
      <c r="A17" s="15">
        <v>14</v>
      </c>
      <c r="B17" s="16" t="s">
        <v>40</v>
      </c>
      <c r="C17" s="21" t="s">
        <v>16</v>
      </c>
      <c r="D17" s="17" t="s">
        <v>17</v>
      </c>
      <c r="E17" s="18" t="s">
        <v>41</v>
      </c>
      <c r="F17" s="18" t="str">
        <f>"2024011126"</f>
        <v>2024011126</v>
      </c>
      <c r="G17" s="19">
        <v>72.99</v>
      </c>
      <c r="H17" s="19">
        <v>86.7</v>
      </c>
      <c r="I17" s="30" t="s">
        <v>19</v>
      </c>
      <c r="J17" s="31">
        <v>78.474</v>
      </c>
      <c r="K17" s="18">
        <v>1</v>
      </c>
      <c r="L17" s="16">
        <v>1</v>
      </c>
      <c r="M17" s="18" t="s">
        <v>20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</row>
    <row r="18" s="1" customFormat="1" ht="26" customHeight="1" spans="1:255">
      <c r="A18" s="15">
        <v>15</v>
      </c>
      <c r="B18" s="16"/>
      <c r="C18" s="22"/>
      <c r="D18" s="17"/>
      <c r="E18" s="18" t="s">
        <v>42</v>
      </c>
      <c r="F18" s="18" t="str">
        <f>"2024010229"</f>
        <v>2024010229</v>
      </c>
      <c r="G18" s="19">
        <v>74.27</v>
      </c>
      <c r="H18" s="19">
        <v>79.5</v>
      </c>
      <c r="I18" s="33"/>
      <c r="J18" s="31">
        <v>76.362</v>
      </c>
      <c r="K18" s="18">
        <v>2</v>
      </c>
      <c r="L18" s="16"/>
      <c r="M18" s="18" t="s">
        <v>22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</row>
    <row r="19" s="1" customFormat="1" ht="26" customHeight="1" spans="1:255">
      <c r="A19" s="15">
        <v>16</v>
      </c>
      <c r="B19" s="16" t="s">
        <v>43</v>
      </c>
      <c r="C19" s="20" t="s">
        <v>16</v>
      </c>
      <c r="D19" s="17" t="s">
        <v>44</v>
      </c>
      <c r="E19" s="18" t="s">
        <v>45</v>
      </c>
      <c r="F19" s="18" t="str">
        <f>"2024010407"</f>
        <v>2024010407</v>
      </c>
      <c r="G19" s="19">
        <v>70.18</v>
      </c>
      <c r="H19" s="19">
        <v>74.5</v>
      </c>
      <c r="I19" s="34" t="s">
        <v>19</v>
      </c>
      <c r="J19" s="31">
        <v>71.908</v>
      </c>
      <c r="K19" s="18">
        <v>1</v>
      </c>
      <c r="L19" s="16">
        <v>1</v>
      </c>
      <c r="M19" s="18" t="s">
        <v>20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</row>
    <row r="20" s="1" customFormat="1" ht="26" customHeight="1" spans="1:255">
      <c r="A20" s="15">
        <v>17</v>
      </c>
      <c r="B20" s="16" t="s">
        <v>46</v>
      </c>
      <c r="C20" s="21" t="s">
        <v>16</v>
      </c>
      <c r="D20" s="17" t="s">
        <v>44</v>
      </c>
      <c r="E20" s="18" t="s">
        <v>47</v>
      </c>
      <c r="F20" s="18" t="str">
        <f>"2024010417"</f>
        <v>2024010417</v>
      </c>
      <c r="G20" s="19">
        <v>80.38</v>
      </c>
      <c r="H20" s="19">
        <v>81.44</v>
      </c>
      <c r="I20" s="30" t="s">
        <v>19</v>
      </c>
      <c r="J20" s="31">
        <v>80.804</v>
      </c>
      <c r="K20" s="18">
        <v>1</v>
      </c>
      <c r="L20" s="16">
        <v>1</v>
      </c>
      <c r="M20" s="18" t="s">
        <v>20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</row>
    <row r="21" s="1" customFormat="1" ht="26" customHeight="1" spans="1:255">
      <c r="A21" s="15">
        <v>18</v>
      </c>
      <c r="B21" s="16"/>
      <c r="C21" s="22"/>
      <c r="D21" s="17"/>
      <c r="E21" s="18" t="s">
        <v>48</v>
      </c>
      <c r="F21" s="18" t="str">
        <f>"2024010425"</f>
        <v>2024010425</v>
      </c>
      <c r="G21" s="19">
        <v>78.91</v>
      </c>
      <c r="H21" s="19">
        <v>78.08</v>
      </c>
      <c r="I21" s="33"/>
      <c r="J21" s="31">
        <v>78.578</v>
      </c>
      <c r="K21" s="18">
        <v>2</v>
      </c>
      <c r="L21" s="16"/>
      <c r="M21" s="18" t="s">
        <v>22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</row>
    <row r="22" s="1" customFormat="1" ht="26" customHeight="1" spans="1:255">
      <c r="A22" s="15">
        <v>19</v>
      </c>
      <c r="B22" s="24" t="s">
        <v>49</v>
      </c>
      <c r="C22" s="21" t="s">
        <v>16</v>
      </c>
      <c r="D22" s="25" t="s">
        <v>17</v>
      </c>
      <c r="E22" s="18" t="s">
        <v>50</v>
      </c>
      <c r="F22" s="18" t="str">
        <f>"2024010520"</f>
        <v>2024010520</v>
      </c>
      <c r="G22" s="19">
        <v>68.16</v>
      </c>
      <c r="H22" s="19">
        <v>95.8</v>
      </c>
      <c r="I22" s="30" t="s">
        <v>19</v>
      </c>
      <c r="J22" s="31">
        <v>79.216</v>
      </c>
      <c r="K22" s="36">
        <v>1</v>
      </c>
      <c r="L22" s="24">
        <v>7</v>
      </c>
      <c r="M22" s="18" t="s">
        <v>20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</row>
    <row r="23" s="1" customFormat="1" ht="26" customHeight="1" spans="1:255">
      <c r="A23" s="15">
        <v>20</v>
      </c>
      <c r="B23" s="26"/>
      <c r="C23" s="23"/>
      <c r="D23" s="27"/>
      <c r="E23" s="18" t="s">
        <v>51</v>
      </c>
      <c r="F23" s="18" t="str">
        <f>"2024011213"</f>
        <v>2024011213</v>
      </c>
      <c r="G23" s="19">
        <v>65.16</v>
      </c>
      <c r="H23" s="19">
        <v>95.1</v>
      </c>
      <c r="I23" s="35"/>
      <c r="J23" s="31">
        <v>77.136</v>
      </c>
      <c r="K23" s="36">
        <v>2</v>
      </c>
      <c r="L23" s="26"/>
      <c r="M23" s="18" t="s">
        <v>20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</row>
    <row r="24" s="1" customFormat="1" ht="26" customHeight="1" spans="1:255">
      <c r="A24" s="15">
        <v>21</v>
      </c>
      <c r="B24" s="26"/>
      <c r="C24" s="23"/>
      <c r="D24" s="27"/>
      <c r="E24" s="18" t="s">
        <v>52</v>
      </c>
      <c r="F24" s="18" t="str">
        <f>"2024010522"</f>
        <v>2024010522</v>
      </c>
      <c r="G24" s="19">
        <v>66.49</v>
      </c>
      <c r="H24" s="19">
        <v>91.6</v>
      </c>
      <c r="I24" s="35"/>
      <c r="J24" s="31">
        <v>76.534</v>
      </c>
      <c r="K24" s="36">
        <v>3</v>
      </c>
      <c r="L24" s="26"/>
      <c r="M24" s="18" t="s">
        <v>20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</row>
    <row r="25" s="1" customFormat="1" ht="26" customHeight="1" spans="1:255">
      <c r="A25" s="15">
        <v>22</v>
      </c>
      <c r="B25" s="26"/>
      <c r="C25" s="23"/>
      <c r="D25" s="27"/>
      <c r="E25" s="18" t="s">
        <v>53</v>
      </c>
      <c r="F25" s="18" t="str">
        <f>"2024010504"</f>
        <v>2024010504</v>
      </c>
      <c r="G25" s="19">
        <v>65.08</v>
      </c>
      <c r="H25" s="19">
        <v>93.2</v>
      </c>
      <c r="I25" s="35"/>
      <c r="J25" s="31">
        <v>76.328</v>
      </c>
      <c r="K25" s="36">
        <v>4</v>
      </c>
      <c r="L25" s="26"/>
      <c r="M25" s="18" t="s">
        <v>20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</row>
    <row r="26" s="1" customFormat="1" ht="26" customHeight="1" spans="1:255">
      <c r="A26" s="15">
        <v>23</v>
      </c>
      <c r="B26" s="26"/>
      <c r="C26" s="23"/>
      <c r="D26" s="27"/>
      <c r="E26" s="18" t="s">
        <v>54</v>
      </c>
      <c r="F26" s="18" t="str">
        <f>"2024010525"</f>
        <v>2024010525</v>
      </c>
      <c r="G26" s="19">
        <v>61.15</v>
      </c>
      <c r="H26" s="19">
        <v>95.8</v>
      </c>
      <c r="I26" s="35"/>
      <c r="J26" s="31">
        <v>75.01</v>
      </c>
      <c r="K26" s="36">
        <v>5</v>
      </c>
      <c r="L26" s="26"/>
      <c r="M26" s="18" t="s">
        <v>20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</row>
    <row r="27" s="1" customFormat="1" ht="26" customHeight="1" spans="1:255">
      <c r="A27" s="15">
        <v>24</v>
      </c>
      <c r="B27" s="26"/>
      <c r="C27" s="23"/>
      <c r="D27" s="27"/>
      <c r="E27" s="18" t="s">
        <v>55</v>
      </c>
      <c r="F27" s="18" t="str">
        <f>"2024010518"</f>
        <v>2024010518</v>
      </c>
      <c r="G27" s="19">
        <v>64.83</v>
      </c>
      <c r="H27" s="19">
        <v>90.2</v>
      </c>
      <c r="I27" s="35"/>
      <c r="J27" s="31">
        <v>74.978</v>
      </c>
      <c r="K27" s="36">
        <v>6</v>
      </c>
      <c r="L27" s="26"/>
      <c r="M27" s="18" t="s">
        <v>20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</row>
    <row r="28" s="1" customFormat="1" ht="26" customHeight="1" spans="1:255">
      <c r="A28" s="15">
        <v>25</v>
      </c>
      <c r="B28" s="26"/>
      <c r="C28" s="23"/>
      <c r="D28" s="27"/>
      <c r="E28" s="18" t="s">
        <v>56</v>
      </c>
      <c r="F28" s="18" t="str">
        <f>"2024010508"</f>
        <v>2024010508</v>
      </c>
      <c r="G28" s="19">
        <v>62.02</v>
      </c>
      <c r="H28" s="19">
        <v>92.9</v>
      </c>
      <c r="I28" s="35"/>
      <c r="J28" s="31">
        <v>74.372</v>
      </c>
      <c r="K28" s="36">
        <v>7</v>
      </c>
      <c r="L28" s="26"/>
      <c r="M28" s="18" t="s">
        <v>20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</row>
    <row r="29" s="1" customFormat="1" ht="26" customHeight="1" spans="1:255">
      <c r="A29" s="15">
        <v>26</v>
      </c>
      <c r="B29" s="26"/>
      <c r="C29" s="23"/>
      <c r="D29" s="27"/>
      <c r="E29" s="18" t="s">
        <v>57</v>
      </c>
      <c r="F29" s="18" t="str">
        <f>"2024010527"</f>
        <v>2024010527</v>
      </c>
      <c r="G29" s="19">
        <v>70.67</v>
      </c>
      <c r="H29" s="19">
        <v>79.3</v>
      </c>
      <c r="I29" s="35"/>
      <c r="J29" s="31">
        <v>74.122</v>
      </c>
      <c r="K29" s="36">
        <v>8</v>
      </c>
      <c r="L29" s="26"/>
      <c r="M29" s="18" t="s">
        <v>22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</row>
    <row r="30" s="1" customFormat="1" ht="26" customHeight="1" spans="1:255">
      <c r="A30" s="15">
        <v>27</v>
      </c>
      <c r="B30" s="26"/>
      <c r="C30" s="23"/>
      <c r="D30" s="27"/>
      <c r="E30" s="18" t="s">
        <v>58</v>
      </c>
      <c r="F30" s="18" t="str">
        <f>"2024010528"</f>
        <v>2024010528</v>
      </c>
      <c r="G30" s="19">
        <v>61.94</v>
      </c>
      <c r="H30" s="19">
        <v>89.9</v>
      </c>
      <c r="I30" s="35"/>
      <c r="J30" s="31">
        <v>73.124</v>
      </c>
      <c r="K30" s="36">
        <v>9</v>
      </c>
      <c r="L30" s="26"/>
      <c r="M30" s="18" t="s">
        <v>22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</row>
    <row r="31" s="1" customFormat="1" ht="26" customHeight="1" spans="1:255">
      <c r="A31" s="15">
        <v>28</v>
      </c>
      <c r="B31" s="26"/>
      <c r="C31" s="23"/>
      <c r="D31" s="27"/>
      <c r="E31" s="18" t="s">
        <v>59</v>
      </c>
      <c r="F31" s="18" t="str">
        <f>"2024011212"</f>
        <v>2024011212</v>
      </c>
      <c r="G31" s="19">
        <v>61.09</v>
      </c>
      <c r="H31" s="19">
        <v>89.7</v>
      </c>
      <c r="I31" s="35"/>
      <c r="J31" s="31">
        <v>72.534</v>
      </c>
      <c r="K31" s="36">
        <v>10</v>
      </c>
      <c r="L31" s="26"/>
      <c r="M31" s="18" t="s">
        <v>22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</row>
    <row r="32" s="1" customFormat="1" ht="26" customHeight="1" spans="1:255">
      <c r="A32" s="15">
        <v>29</v>
      </c>
      <c r="B32" s="26"/>
      <c r="C32" s="23"/>
      <c r="D32" s="27"/>
      <c r="E32" s="18" t="s">
        <v>60</v>
      </c>
      <c r="F32" s="18">
        <v>2024011214</v>
      </c>
      <c r="G32" s="19">
        <v>60.93</v>
      </c>
      <c r="H32" s="19">
        <v>86.1</v>
      </c>
      <c r="I32" s="35"/>
      <c r="J32" s="31">
        <v>70.998</v>
      </c>
      <c r="K32" s="36">
        <v>11</v>
      </c>
      <c r="L32" s="26"/>
      <c r="M32" s="18" t="s">
        <v>22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  <c r="IU32" s="32"/>
    </row>
    <row r="33" s="1" customFormat="1" ht="26" customHeight="1" spans="1:255">
      <c r="A33" s="15">
        <v>30</v>
      </c>
      <c r="B33" s="26"/>
      <c r="C33" s="23"/>
      <c r="D33" s="27"/>
      <c r="E33" s="18" t="s">
        <v>61</v>
      </c>
      <c r="F33" s="18" t="str">
        <f>"2024010507"</f>
        <v>2024010507</v>
      </c>
      <c r="G33" s="19">
        <v>71.16</v>
      </c>
      <c r="H33" s="19">
        <v>68.1</v>
      </c>
      <c r="I33" s="35"/>
      <c r="J33" s="31">
        <v>69.936</v>
      </c>
      <c r="K33" s="36">
        <v>12</v>
      </c>
      <c r="L33" s="26"/>
      <c r="M33" s="18" t="s">
        <v>22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</row>
    <row r="34" s="1" customFormat="1" ht="26" customHeight="1" spans="1:255">
      <c r="A34" s="15">
        <v>31</v>
      </c>
      <c r="B34" s="26"/>
      <c r="C34" s="23"/>
      <c r="D34" s="27"/>
      <c r="E34" s="18" t="s">
        <v>62</v>
      </c>
      <c r="F34" s="18" t="str">
        <f>"2024010513"</f>
        <v>2024010513</v>
      </c>
      <c r="G34" s="19">
        <v>63.52</v>
      </c>
      <c r="H34" s="19">
        <v>73.2</v>
      </c>
      <c r="I34" s="35"/>
      <c r="J34" s="31">
        <v>67.392</v>
      </c>
      <c r="K34" s="36">
        <v>13</v>
      </c>
      <c r="L34" s="26"/>
      <c r="M34" s="18" t="s">
        <v>22</v>
      </c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  <c r="IU34" s="32"/>
    </row>
    <row r="35" s="1" customFormat="1" ht="26" customHeight="1" spans="1:255">
      <c r="A35" s="15">
        <v>32</v>
      </c>
      <c r="B35" s="28"/>
      <c r="C35" s="22"/>
      <c r="D35" s="29"/>
      <c r="E35" s="18" t="s">
        <v>63</v>
      </c>
      <c r="F35" s="18" t="str">
        <f>"2024010501"</f>
        <v>2024010501</v>
      </c>
      <c r="G35" s="19">
        <v>63.14</v>
      </c>
      <c r="H35" s="19" t="s">
        <v>36</v>
      </c>
      <c r="I35" s="33"/>
      <c r="J35" s="31"/>
      <c r="K35" s="36"/>
      <c r="L35" s="28"/>
      <c r="M35" s="18" t="s">
        <v>22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  <c r="IU35" s="32"/>
    </row>
    <row r="36" s="1" customFormat="1" ht="26" customHeight="1" spans="1:255">
      <c r="A36" s="15">
        <v>33</v>
      </c>
      <c r="B36" s="16" t="s">
        <v>64</v>
      </c>
      <c r="C36" s="20" t="s">
        <v>16</v>
      </c>
      <c r="D36" s="17" t="s">
        <v>44</v>
      </c>
      <c r="E36" s="18" t="s">
        <v>65</v>
      </c>
      <c r="F36" s="18" t="str">
        <f>"2024010904"</f>
        <v>2024010904</v>
      </c>
      <c r="G36" s="19">
        <v>68.65</v>
      </c>
      <c r="H36" s="19">
        <v>79.9</v>
      </c>
      <c r="I36" s="34" t="s">
        <v>19</v>
      </c>
      <c r="J36" s="31">
        <v>73.15</v>
      </c>
      <c r="K36" s="18">
        <v>1</v>
      </c>
      <c r="L36" s="16">
        <v>2</v>
      </c>
      <c r="M36" s="18" t="s">
        <v>20</v>
      </c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  <c r="IU36" s="32"/>
    </row>
    <row r="37" s="1" customFormat="1" ht="26" customHeight="1" spans="1:255">
      <c r="A37" s="15">
        <v>34</v>
      </c>
      <c r="B37" s="16"/>
      <c r="C37" s="20"/>
      <c r="D37" s="17"/>
      <c r="E37" s="18" t="s">
        <v>66</v>
      </c>
      <c r="F37" s="18" t="str">
        <f>"2024010908"</f>
        <v>2024010908</v>
      </c>
      <c r="G37" s="19">
        <v>77.57</v>
      </c>
      <c r="H37" s="19" t="s">
        <v>36</v>
      </c>
      <c r="I37" s="34"/>
      <c r="J37" s="31"/>
      <c r="K37" s="18"/>
      <c r="L37" s="16"/>
      <c r="M37" s="18" t="s">
        <v>22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</row>
    <row r="38" s="1" customFormat="1" ht="26" customHeight="1" spans="1:255">
      <c r="A38" s="15">
        <v>35</v>
      </c>
      <c r="B38" s="16" t="s">
        <v>64</v>
      </c>
      <c r="C38" s="20" t="s">
        <v>16</v>
      </c>
      <c r="D38" s="17" t="s">
        <v>44</v>
      </c>
      <c r="E38" s="18" t="s">
        <v>67</v>
      </c>
      <c r="F38" s="18" t="str">
        <f>"2024010901"</f>
        <v>2024010901</v>
      </c>
      <c r="G38" s="19">
        <v>70.67</v>
      </c>
      <c r="H38" s="19" t="s">
        <v>36</v>
      </c>
      <c r="I38" s="34" t="s">
        <v>19</v>
      </c>
      <c r="J38" s="31"/>
      <c r="K38" s="18"/>
      <c r="L38" s="16">
        <v>2</v>
      </c>
      <c r="M38" s="18" t="s">
        <v>22</v>
      </c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</row>
    <row r="39" s="1" customFormat="1" ht="26" customHeight="1" spans="1:255">
      <c r="A39" s="15">
        <v>36</v>
      </c>
      <c r="B39" s="16"/>
      <c r="C39" s="20"/>
      <c r="D39" s="17"/>
      <c r="E39" s="18" t="s">
        <v>68</v>
      </c>
      <c r="F39" s="18" t="str">
        <f>"2024010903"</f>
        <v>2024010903</v>
      </c>
      <c r="G39" s="19">
        <v>67.34</v>
      </c>
      <c r="H39" s="19" t="s">
        <v>36</v>
      </c>
      <c r="I39" s="34"/>
      <c r="J39" s="31"/>
      <c r="K39" s="18"/>
      <c r="L39" s="16"/>
      <c r="M39" s="18" t="s">
        <v>22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</row>
    <row r="40" s="1" customFormat="1" ht="26" customHeight="1" spans="1:255">
      <c r="A40" s="15">
        <v>37</v>
      </c>
      <c r="B40" s="16" t="s">
        <v>69</v>
      </c>
      <c r="C40" s="21" t="s">
        <v>16</v>
      </c>
      <c r="D40" s="17" t="s">
        <v>17</v>
      </c>
      <c r="E40" s="18" t="s">
        <v>70</v>
      </c>
      <c r="F40" s="18" t="str">
        <f>"2024011223"</f>
        <v>2024011223</v>
      </c>
      <c r="G40" s="19">
        <v>62.78</v>
      </c>
      <c r="H40" s="19" t="s">
        <v>36</v>
      </c>
      <c r="I40" s="30" t="s">
        <v>19</v>
      </c>
      <c r="J40" s="31"/>
      <c r="K40" s="18"/>
      <c r="L40" s="16">
        <v>1</v>
      </c>
      <c r="M40" s="18" t="s">
        <v>22</v>
      </c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</row>
    <row r="41" s="1" customFormat="1" ht="26" customHeight="1" spans="1:255">
      <c r="A41" s="15">
        <v>38</v>
      </c>
      <c r="B41" s="16"/>
      <c r="C41" s="22"/>
      <c r="D41" s="17"/>
      <c r="E41" s="18" t="s">
        <v>71</v>
      </c>
      <c r="F41" s="18" t="str">
        <f>"2024011222"</f>
        <v>2024011222</v>
      </c>
      <c r="G41" s="19">
        <v>61.31</v>
      </c>
      <c r="H41" s="19" t="s">
        <v>36</v>
      </c>
      <c r="I41" s="33"/>
      <c r="J41" s="31"/>
      <c r="K41" s="18"/>
      <c r="L41" s="16"/>
      <c r="M41" s="18" t="s">
        <v>22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</row>
    <row r="42" s="1" customFormat="1" ht="26" customHeight="1" spans="1:255">
      <c r="A42" s="15">
        <v>39</v>
      </c>
      <c r="B42" s="16" t="s">
        <v>72</v>
      </c>
      <c r="C42" s="21" t="s">
        <v>16</v>
      </c>
      <c r="D42" s="17" t="s">
        <v>17</v>
      </c>
      <c r="E42" s="18" t="s">
        <v>73</v>
      </c>
      <c r="F42" s="18" t="str">
        <f>"2024010923"</f>
        <v>2024010923</v>
      </c>
      <c r="G42" s="19">
        <v>71.24</v>
      </c>
      <c r="H42" s="19">
        <v>93.6</v>
      </c>
      <c r="I42" s="30" t="s">
        <v>19</v>
      </c>
      <c r="J42" s="31">
        <v>80.184</v>
      </c>
      <c r="K42" s="18">
        <v>1</v>
      </c>
      <c r="L42" s="16">
        <v>1</v>
      </c>
      <c r="M42" s="18" t="s">
        <v>20</v>
      </c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</row>
    <row r="43" s="1" customFormat="1" ht="26" customHeight="1" spans="1:255">
      <c r="A43" s="15">
        <v>40</v>
      </c>
      <c r="B43" s="16"/>
      <c r="C43" s="22"/>
      <c r="D43" s="17"/>
      <c r="E43" s="18" t="s">
        <v>74</v>
      </c>
      <c r="F43" s="18">
        <v>2024010928</v>
      </c>
      <c r="G43" s="19">
        <v>70.94</v>
      </c>
      <c r="H43" s="19">
        <v>91.08</v>
      </c>
      <c r="I43" s="33"/>
      <c r="J43" s="31">
        <v>78.996</v>
      </c>
      <c r="K43" s="18">
        <v>2</v>
      </c>
      <c r="L43" s="16"/>
      <c r="M43" s="18" t="s">
        <v>22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</row>
    <row r="44" s="1" customFormat="1" ht="26" customHeight="1" spans="1:255">
      <c r="A44" s="15">
        <v>41</v>
      </c>
      <c r="B44" s="16" t="s">
        <v>75</v>
      </c>
      <c r="C44" s="21" t="s">
        <v>16</v>
      </c>
      <c r="D44" s="17" t="s">
        <v>17</v>
      </c>
      <c r="E44" s="18" t="s">
        <v>76</v>
      </c>
      <c r="F44" s="18" t="str">
        <f>"2024011012"</f>
        <v>2024011012</v>
      </c>
      <c r="G44" s="19">
        <v>69.06</v>
      </c>
      <c r="H44" s="19">
        <v>93.34</v>
      </c>
      <c r="I44" s="30" t="s">
        <v>19</v>
      </c>
      <c r="J44" s="31">
        <v>78.772</v>
      </c>
      <c r="K44" s="18">
        <v>1</v>
      </c>
      <c r="L44" s="16">
        <v>1</v>
      </c>
      <c r="M44" s="18" t="s">
        <v>20</v>
      </c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</row>
    <row r="45" s="1" customFormat="1" ht="26" customHeight="1" spans="1:255">
      <c r="A45" s="15">
        <v>42</v>
      </c>
      <c r="B45" s="16"/>
      <c r="C45" s="22"/>
      <c r="D45" s="17"/>
      <c r="E45" s="18" t="s">
        <v>77</v>
      </c>
      <c r="F45" s="18" t="str">
        <f>"2024011004"</f>
        <v>2024011004</v>
      </c>
      <c r="G45" s="19">
        <v>69.36</v>
      </c>
      <c r="H45" s="19">
        <v>82.9</v>
      </c>
      <c r="I45" s="33"/>
      <c r="J45" s="31">
        <v>74.776</v>
      </c>
      <c r="K45" s="18">
        <v>2</v>
      </c>
      <c r="L45" s="16"/>
      <c r="M45" s="18" t="s">
        <v>22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  <c r="IT45" s="32"/>
      <c r="IU45" s="32"/>
    </row>
    <row r="46" s="1" customFormat="1" ht="26" customHeight="1" spans="1:255">
      <c r="A46" s="15">
        <v>43</v>
      </c>
      <c r="B46" s="16" t="s">
        <v>78</v>
      </c>
      <c r="C46" s="20" t="s">
        <v>16</v>
      </c>
      <c r="D46" s="17" t="s">
        <v>17</v>
      </c>
      <c r="E46" s="18" t="s">
        <v>79</v>
      </c>
      <c r="F46" s="18" t="str">
        <f>"2024011017"</f>
        <v>2024011017</v>
      </c>
      <c r="G46" s="19">
        <v>58.72</v>
      </c>
      <c r="H46" s="19">
        <v>88.6</v>
      </c>
      <c r="I46" s="34" t="s">
        <v>19</v>
      </c>
      <c r="J46" s="31">
        <v>70.672</v>
      </c>
      <c r="K46" s="18">
        <v>1</v>
      </c>
      <c r="L46" s="16">
        <v>1</v>
      </c>
      <c r="M46" s="18" t="s">
        <v>20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</row>
    <row r="47" s="1" customFormat="1" ht="26" customHeight="1" spans="1:255">
      <c r="A47" s="15">
        <v>44</v>
      </c>
      <c r="B47" s="24" t="s">
        <v>80</v>
      </c>
      <c r="C47" s="21" t="s">
        <v>16</v>
      </c>
      <c r="D47" s="17" t="s">
        <v>17</v>
      </c>
      <c r="E47" s="18" t="s">
        <v>81</v>
      </c>
      <c r="F47" s="18" t="str">
        <f>"2024011025"</f>
        <v>2024011025</v>
      </c>
      <c r="G47" s="19">
        <v>80.76</v>
      </c>
      <c r="H47" s="19">
        <v>94.1</v>
      </c>
      <c r="I47" s="30" t="s">
        <v>19</v>
      </c>
      <c r="J47" s="31">
        <v>86.096</v>
      </c>
      <c r="K47" s="18">
        <v>1</v>
      </c>
      <c r="L47" s="16">
        <v>1</v>
      </c>
      <c r="M47" s="18" t="s">
        <v>20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  <c r="IT47" s="32"/>
      <c r="IU47" s="32"/>
    </row>
    <row r="48" s="1" customFormat="1" ht="26" customHeight="1" spans="1:255">
      <c r="A48" s="15">
        <v>45</v>
      </c>
      <c r="B48" s="28"/>
      <c r="C48" s="22"/>
      <c r="D48" s="17"/>
      <c r="E48" s="18" t="s">
        <v>82</v>
      </c>
      <c r="F48" s="18" t="s">
        <v>83</v>
      </c>
      <c r="G48" s="19">
        <v>78.5</v>
      </c>
      <c r="H48" s="19" t="s">
        <v>36</v>
      </c>
      <c r="I48" s="33"/>
      <c r="J48" s="31"/>
      <c r="K48" s="18"/>
      <c r="L48" s="16"/>
      <c r="M48" s="18" t="s">
        <v>22</v>
      </c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</row>
    <row r="49" s="1" customFormat="1" ht="26" customHeight="1" spans="1:255">
      <c r="A49" s="15">
        <v>46</v>
      </c>
      <c r="B49" s="16" t="s">
        <v>84</v>
      </c>
      <c r="C49" s="21" t="s">
        <v>16</v>
      </c>
      <c r="D49" s="17" t="s">
        <v>44</v>
      </c>
      <c r="E49" s="18" t="s">
        <v>85</v>
      </c>
      <c r="F49" s="18" t="str">
        <f>"2024010914"</f>
        <v>2024010914</v>
      </c>
      <c r="G49" s="19">
        <v>60.71</v>
      </c>
      <c r="H49" s="19">
        <v>80.5</v>
      </c>
      <c r="I49" s="30" t="s">
        <v>19</v>
      </c>
      <c r="J49" s="31">
        <v>68.626</v>
      </c>
      <c r="K49" s="18">
        <v>1</v>
      </c>
      <c r="L49" s="16">
        <v>1</v>
      </c>
      <c r="M49" s="18" t="s">
        <v>20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</row>
    <row r="50" s="1" customFormat="1" ht="26" customHeight="1" spans="1:255">
      <c r="A50" s="15">
        <v>47</v>
      </c>
      <c r="B50" s="16"/>
      <c r="C50" s="22"/>
      <c r="D50" s="17"/>
      <c r="E50" s="18" t="s">
        <v>86</v>
      </c>
      <c r="F50" s="18" t="str">
        <f>"2024010912"</f>
        <v>2024010912</v>
      </c>
      <c r="G50" s="19">
        <v>57.08</v>
      </c>
      <c r="H50" s="19">
        <v>77.86</v>
      </c>
      <c r="I50" s="33"/>
      <c r="J50" s="31">
        <v>65.392</v>
      </c>
      <c r="K50" s="18">
        <v>2</v>
      </c>
      <c r="L50" s="16"/>
      <c r="M50" s="18" t="s">
        <v>22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</row>
    <row r="51" s="1" customFormat="1" ht="26" customHeight="1" spans="1:255">
      <c r="A51" s="15">
        <v>48</v>
      </c>
      <c r="B51" s="16" t="s">
        <v>87</v>
      </c>
      <c r="C51" s="20" t="s">
        <v>16</v>
      </c>
      <c r="D51" s="17" t="s">
        <v>44</v>
      </c>
      <c r="E51" s="18" t="s">
        <v>88</v>
      </c>
      <c r="F51" s="18" t="str">
        <f>"2024010918"</f>
        <v>2024010918</v>
      </c>
      <c r="G51" s="19">
        <v>60.9</v>
      </c>
      <c r="H51" s="19">
        <v>75.92</v>
      </c>
      <c r="I51" s="34" t="s">
        <v>19</v>
      </c>
      <c r="J51" s="31">
        <v>66.908</v>
      </c>
      <c r="K51" s="18">
        <v>1</v>
      </c>
      <c r="L51" s="16">
        <v>1</v>
      </c>
      <c r="M51" s="18" t="s">
        <v>20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  <c r="IU51" s="32"/>
    </row>
    <row r="52" s="1" customFormat="1" ht="26" customHeight="1" spans="1:255">
      <c r="A52" s="15">
        <v>49</v>
      </c>
      <c r="B52" s="16" t="s">
        <v>89</v>
      </c>
      <c r="C52" s="21" t="s">
        <v>16</v>
      </c>
      <c r="D52" s="17" t="s">
        <v>17</v>
      </c>
      <c r="E52" s="18" t="s">
        <v>90</v>
      </c>
      <c r="F52" s="18" t="str">
        <f>"2024010115"</f>
        <v>2024010115</v>
      </c>
      <c r="G52" s="19">
        <v>75.2</v>
      </c>
      <c r="H52" s="19">
        <v>91.9</v>
      </c>
      <c r="I52" s="30" t="s">
        <v>19</v>
      </c>
      <c r="J52" s="31">
        <v>81.88</v>
      </c>
      <c r="K52" s="18">
        <v>1</v>
      </c>
      <c r="L52" s="16">
        <v>1</v>
      </c>
      <c r="M52" s="18" t="s">
        <v>20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  <c r="IU52" s="32"/>
    </row>
    <row r="53" s="1" customFormat="1" ht="26" customHeight="1" spans="1:255">
      <c r="A53" s="15">
        <v>50</v>
      </c>
      <c r="B53" s="16"/>
      <c r="C53" s="22"/>
      <c r="D53" s="17"/>
      <c r="E53" s="18" t="s">
        <v>91</v>
      </c>
      <c r="F53" s="18" t="str">
        <f>"2024010109"</f>
        <v>2024010109</v>
      </c>
      <c r="G53" s="19">
        <v>74.38</v>
      </c>
      <c r="H53" s="19">
        <v>88.7</v>
      </c>
      <c r="I53" s="33"/>
      <c r="J53" s="31">
        <v>80.108</v>
      </c>
      <c r="K53" s="18">
        <v>2</v>
      </c>
      <c r="L53" s="16"/>
      <c r="M53" s="18" t="s">
        <v>22</v>
      </c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  <c r="IT53" s="32"/>
      <c r="IU53" s="32"/>
    </row>
    <row r="54" s="1" customFormat="1" ht="26" customHeight="1" spans="1:255">
      <c r="A54" s="15">
        <v>51</v>
      </c>
      <c r="B54" s="16" t="s">
        <v>92</v>
      </c>
      <c r="C54" s="20" t="s">
        <v>16</v>
      </c>
      <c r="D54" s="17" t="s">
        <v>44</v>
      </c>
      <c r="E54" s="18" t="s">
        <v>93</v>
      </c>
      <c r="F54" s="18" t="str">
        <f>"2024010628"</f>
        <v>2024010628</v>
      </c>
      <c r="G54" s="19">
        <v>79.32</v>
      </c>
      <c r="H54" s="19">
        <v>79.12</v>
      </c>
      <c r="I54" s="34" t="s">
        <v>19</v>
      </c>
      <c r="J54" s="31">
        <v>79.24</v>
      </c>
      <c r="K54" s="18">
        <v>1</v>
      </c>
      <c r="L54" s="16">
        <v>1</v>
      </c>
      <c r="M54" s="18" t="s">
        <v>20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  <c r="IT54" s="32"/>
      <c r="IU54" s="32"/>
    </row>
    <row r="55" s="1" customFormat="1" ht="26" customHeight="1" spans="1:255">
      <c r="A55" s="15">
        <v>52</v>
      </c>
      <c r="B55" s="16" t="s">
        <v>94</v>
      </c>
      <c r="C55" s="20" t="s">
        <v>16</v>
      </c>
      <c r="D55" s="17" t="s">
        <v>17</v>
      </c>
      <c r="E55" s="18" t="s">
        <v>95</v>
      </c>
      <c r="F55" s="18" t="str">
        <f>"2024010124"</f>
        <v>2024010124</v>
      </c>
      <c r="G55" s="19">
        <v>78.2</v>
      </c>
      <c r="H55" s="19">
        <v>89.2</v>
      </c>
      <c r="I55" s="34" t="s">
        <v>19</v>
      </c>
      <c r="J55" s="31">
        <v>82.6</v>
      </c>
      <c r="K55" s="18">
        <v>1</v>
      </c>
      <c r="L55" s="16">
        <v>1</v>
      </c>
      <c r="M55" s="18" t="s">
        <v>20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2"/>
      <c r="IN55" s="32"/>
      <c r="IO55" s="32"/>
      <c r="IP55" s="32"/>
      <c r="IQ55" s="32"/>
      <c r="IR55" s="32"/>
      <c r="IS55" s="32"/>
      <c r="IT55" s="32"/>
      <c r="IU55" s="32"/>
    </row>
    <row r="56" s="1" customFormat="1" ht="26" customHeight="1" spans="1:255">
      <c r="A56" s="15">
        <v>53</v>
      </c>
      <c r="B56" s="16" t="s">
        <v>94</v>
      </c>
      <c r="C56" s="20" t="s">
        <v>16</v>
      </c>
      <c r="D56" s="17" t="s">
        <v>17</v>
      </c>
      <c r="E56" s="18" t="s">
        <v>96</v>
      </c>
      <c r="F56" s="18" t="str">
        <f>"2024010125"</f>
        <v>2024010125</v>
      </c>
      <c r="G56" s="19">
        <v>64.64</v>
      </c>
      <c r="H56" s="19" t="s">
        <v>36</v>
      </c>
      <c r="I56" s="34" t="s">
        <v>19</v>
      </c>
      <c r="J56" s="31"/>
      <c r="K56" s="18"/>
      <c r="L56" s="16">
        <v>1</v>
      </c>
      <c r="M56" s="18" t="s">
        <v>22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  <c r="IH56" s="32"/>
      <c r="II56" s="32"/>
      <c r="IJ56" s="32"/>
      <c r="IK56" s="32"/>
      <c r="IL56" s="32"/>
      <c r="IM56" s="32"/>
      <c r="IN56" s="32"/>
      <c r="IO56" s="32"/>
      <c r="IP56" s="32"/>
      <c r="IQ56" s="32"/>
      <c r="IR56" s="32"/>
      <c r="IS56" s="32"/>
      <c r="IT56" s="32"/>
      <c r="IU56" s="32"/>
    </row>
    <row r="57" s="1" customFormat="1" ht="26" customHeight="1" spans="1:255">
      <c r="A57" s="15">
        <v>54</v>
      </c>
      <c r="B57" s="24" t="s">
        <v>97</v>
      </c>
      <c r="C57" s="21" t="s">
        <v>16</v>
      </c>
      <c r="D57" s="25" t="s">
        <v>17</v>
      </c>
      <c r="E57" s="18" t="s">
        <v>98</v>
      </c>
      <c r="F57" s="18" t="str">
        <f>"2024010202"</f>
        <v>2024010202</v>
      </c>
      <c r="G57" s="19">
        <v>76.29</v>
      </c>
      <c r="H57" s="19">
        <v>93</v>
      </c>
      <c r="I57" s="30" t="s">
        <v>19</v>
      </c>
      <c r="J57" s="31">
        <v>82.974</v>
      </c>
      <c r="K57" s="18">
        <v>1</v>
      </c>
      <c r="L57" s="24">
        <v>2</v>
      </c>
      <c r="M57" s="18" t="s">
        <v>20</v>
      </c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  <c r="IT57" s="32"/>
      <c r="IU57" s="32"/>
    </row>
    <row r="58" s="1" customFormat="1" ht="26" customHeight="1" spans="1:255">
      <c r="A58" s="15">
        <v>55</v>
      </c>
      <c r="B58" s="26"/>
      <c r="C58" s="23"/>
      <c r="D58" s="27"/>
      <c r="E58" s="18" t="s">
        <v>99</v>
      </c>
      <c r="F58" s="18" t="str">
        <f>"2024010204"</f>
        <v>2024010204</v>
      </c>
      <c r="G58" s="19">
        <v>79.51</v>
      </c>
      <c r="H58" s="19">
        <v>86.5</v>
      </c>
      <c r="I58" s="35"/>
      <c r="J58" s="31">
        <v>82.306</v>
      </c>
      <c r="K58" s="18">
        <v>2</v>
      </c>
      <c r="L58" s="26"/>
      <c r="M58" s="18" t="s">
        <v>20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  <c r="IT58" s="32"/>
      <c r="IU58" s="32"/>
    </row>
    <row r="59" s="1" customFormat="1" ht="26" customHeight="1" spans="1:255">
      <c r="A59" s="15">
        <v>56</v>
      </c>
      <c r="B59" s="26"/>
      <c r="C59" s="23"/>
      <c r="D59" s="27"/>
      <c r="E59" s="18" t="s">
        <v>100</v>
      </c>
      <c r="F59" s="18" t="str">
        <f>"2024010127"</f>
        <v>2024010127</v>
      </c>
      <c r="G59" s="19">
        <v>72.66</v>
      </c>
      <c r="H59" s="19">
        <v>86</v>
      </c>
      <c r="I59" s="35"/>
      <c r="J59" s="31">
        <v>77.996</v>
      </c>
      <c r="K59" s="18">
        <v>3</v>
      </c>
      <c r="L59" s="26"/>
      <c r="M59" s="18" t="s">
        <v>22</v>
      </c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  <c r="IT59" s="32"/>
      <c r="IU59" s="32"/>
    </row>
    <row r="60" s="1" customFormat="1" ht="26" customHeight="1" spans="1:255">
      <c r="A60" s="15">
        <v>57</v>
      </c>
      <c r="B60" s="28"/>
      <c r="C60" s="22"/>
      <c r="D60" s="29"/>
      <c r="E60" s="18" t="s">
        <v>101</v>
      </c>
      <c r="F60" s="18" t="str">
        <f>"2024010203"</f>
        <v>2024010203</v>
      </c>
      <c r="G60" s="19">
        <v>72.28</v>
      </c>
      <c r="H60" s="19">
        <v>86.2</v>
      </c>
      <c r="I60" s="33"/>
      <c r="J60" s="31">
        <v>77.848</v>
      </c>
      <c r="K60" s="18">
        <v>4</v>
      </c>
      <c r="L60" s="28"/>
      <c r="M60" s="18" t="s">
        <v>22</v>
      </c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32"/>
      <c r="IU60" s="32"/>
    </row>
    <row r="61" s="1" customFormat="1" ht="26" customHeight="1" spans="1:255">
      <c r="A61" s="15">
        <v>58</v>
      </c>
      <c r="B61" s="16" t="s">
        <v>102</v>
      </c>
      <c r="C61" s="20" t="s">
        <v>16</v>
      </c>
      <c r="D61" s="17" t="s">
        <v>17</v>
      </c>
      <c r="E61" s="18" t="s">
        <v>103</v>
      </c>
      <c r="F61" s="18" t="str">
        <f>"2024010701"</f>
        <v>2024010701</v>
      </c>
      <c r="G61" s="19">
        <v>71.16</v>
      </c>
      <c r="H61" s="19">
        <v>96.5</v>
      </c>
      <c r="I61" s="34" t="s">
        <v>19</v>
      </c>
      <c r="J61" s="31">
        <v>81.296</v>
      </c>
      <c r="K61" s="18">
        <v>1</v>
      </c>
      <c r="L61" s="16">
        <v>1</v>
      </c>
      <c r="M61" s="18" t="s">
        <v>20</v>
      </c>
      <c r="N61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</row>
    <row r="62" s="1" customFormat="1" ht="26" customHeight="1" spans="1:255">
      <c r="A62" s="15">
        <v>59</v>
      </c>
      <c r="B62" s="16" t="s">
        <v>104</v>
      </c>
      <c r="C62" s="20" t="s">
        <v>16</v>
      </c>
      <c r="D62" s="17" t="s">
        <v>17</v>
      </c>
      <c r="E62" s="18" t="s">
        <v>105</v>
      </c>
      <c r="F62" s="18" t="str">
        <f>"2024011124"</f>
        <v>2024011124</v>
      </c>
      <c r="G62" s="19">
        <v>62.24</v>
      </c>
      <c r="H62" s="19">
        <v>89.34</v>
      </c>
      <c r="I62" s="34" t="s">
        <v>19</v>
      </c>
      <c r="J62" s="31">
        <v>73.08</v>
      </c>
      <c r="K62" s="18">
        <v>1</v>
      </c>
      <c r="L62" s="16">
        <v>1</v>
      </c>
      <c r="M62" s="18" t="s">
        <v>20</v>
      </c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  <c r="IT62" s="32"/>
      <c r="IU62" s="32"/>
    </row>
    <row r="63" s="1" customFormat="1" ht="26" customHeight="1" spans="1:255">
      <c r="A63" s="15">
        <v>60</v>
      </c>
      <c r="B63" s="16" t="s">
        <v>106</v>
      </c>
      <c r="C63" s="20" t="s">
        <v>16</v>
      </c>
      <c r="D63" s="17" t="s">
        <v>44</v>
      </c>
      <c r="E63" s="18" t="s">
        <v>107</v>
      </c>
      <c r="F63" s="18" t="str">
        <f>"2024011218"</f>
        <v>2024011218</v>
      </c>
      <c r="G63" s="19">
        <v>93.59</v>
      </c>
      <c r="H63" s="19" t="s">
        <v>36</v>
      </c>
      <c r="I63" s="34" t="s">
        <v>19</v>
      </c>
      <c r="J63" s="31"/>
      <c r="K63" s="18"/>
      <c r="L63" s="16">
        <v>1</v>
      </c>
      <c r="M63" s="18" t="s">
        <v>22</v>
      </c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  <c r="IU63" s="32"/>
    </row>
    <row r="64" s="1" customFormat="1" ht="26" customHeight="1" spans="1:255">
      <c r="A64" s="15">
        <v>61</v>
      </c>
      <c r="B64" s="16" t="s">
        <v>108</v>
      </c>
      <c r="C64" s="21" t="s">
        <v>16</v>
      </c>
      <c r="D64" s="17" t="s">
        <v>17</v>
      </c>
      <c r="E64" s="18" t="s">
        <v>109</v>
      </c>
      <c r="F64" s="18" t="str">
        <f>"2024010303"</f>
        <v>2024010303</v>
      </c>
      <c r="G64" s="19">
        <v>75.55</v>
      </c>
      <c r="H64" s="19">
        <v>91.6</v>
      </c>
      <c r="I64" s="30" t="s">
        <v>19</v>
      </c>
      <c r="J64" s="31">
        <v>81.97</v>
      </c>
      <c r="K64" s="18">
        <v>1</v>
      </c>
      <c r="L64" s="16">
        <v>2</v>
      </c>
      <c r="M64" s="18" t="s">
        <v>20</v>
      </c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  <c r="IR64" s="32"/>
      <c r="IS64" s="32"/>
      <c r="IT64" s="32"/>
      <c r="IU64" s="32"/>
    </row>
    <row r="65" s="1" customFormat="1" ht="26" customHeight="1" spans="1:255">
      <c r="A65" s="15">
        <v>62</v>
      </c>
      <c r="B65" s="16"/>
      <c r="C65" s="23"/>
      <c r="D65" s="17"/>
      <c r="E65" s="18" t="s">
        <v>110</v>
      </c>
      <c r="F65" s="18" t="str">
        <f>"2024010315"</f>
        <v>2024010315</v>
      </c>
      <c r="G65" s="19">
        <v>75.14</v>
      </c>
      <c r="H65" s="19">
        <v>90.1</v>
      </c>
      <c r="I65" s="35"/>
      <c r="J65" s="31">
        <v>81.124</v>
      </c>
      <c r="K65" s="18">
        <v>2</v>
      </c>
      <c r="L65" s="16"/>
      <c r="M65" s="18" t="s">
        <v>20</v>
      </c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  <c r="IH65" s="32"/>
      <c r="II65" s="32"/>
      <c r="IJ65" s="32"/>
      <c r="IK65" s="32"/>
      <c r="IL65" s="32"/>
      <c r="IM65" s="32"/>
      <c r="IN65" s="32"/>
      <c r="IO65" s="32"/>
      <c r="IP65" s="32"/>
      <c r="IQ65" s="32"/>
      <c r="IR65" s="32"/>
      <c r="IS65" s="32"/>
      <c r="IT65" s="32"/>
      <c r="IU65" s="32"/>
    </row>
    <row r="66" s="1" customFormat="1" ht="26" customHeight="1" spans="1:255">
      <c r="A66" s="15">
        <v>63</v>
      </c>
      <c r="B66" s="16"/>
      <c r="C66" s="22"/>
      <c r="D66" s="17"/>
      <c r="E66" s="18" t="s">
        <v>111</v>
      </c>
      <c r="F66" s="18" t="str">
        <f>"2024010316"</f>
        <v>2024010316</v>
      </c>
      <c r="G66" s="19">
        <v>77.57</v>
      </c>
      <c r="H66" s="19" t="s">
        <v>36</v>
      </c>
      <c r="I66" s="33"/>
      <c r="J66" s="31"/>
      <c r="K66" s="18"/>
      <c r="L66" s="16"/>
      <c r="M66" s="18" t="s">
        <v>22</v>
      </c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2"/>
      <c r="IN66" s="32"/>
      <c r="IO66" s="32"/>
      <c r="IP66" s="32"/>
      <c r="IQ66" s="32"/>
      <c r="IR66" s="32"/>
      <c r="IS66" s="32"/>
      <c r="IT66" s="32"/>
      <c r="IU66" s="32"/>
    </row>
    <row r="67" s="1" customFormat="1" ht="26" customHeight="1" spans="1:255">
      <c r="A67" s="15">
        <v>64</v>
      </c>
      <c r="B67" s="16" t="s">
        <v>112</v>
      </c>
      <c r="C67" s="21" t="s">
        <v>16</v>
      </c>
      <c r="D67" s="17" t="s">
        <v>17</v>
      </c>
      <c r="E67" s="18" t="s">
        <v>113</v>
      </c>
      <c r="F67" s="18" t="str">
        <f>"2024010327"</f>
        <v>2024010327</v>
      </c>
      <c r="G67" s="19">
        <v>86.03</v>
      </c>
      <c r="H67" s="19">
        <v>89.9</v>
      </c>
      <c r="I67" s="30" t="s">
        <v>114</v>
      </c>
      <c r="J67" s="31">
        <v>87.578</v>
      </c>
      <c r="K67" s="18">
        <v>1</v>
      </c>
      <c r="L67" s="16">
        <v>1</v>
      </c>
      <c r="M67" s="18" t="s">
        <v>20</v>
      </c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  <c r="IK67" s="32"/>
      <c r="IL67" s="32"/>
      <c r="IM67" s="32"/>
      <c r="IN67" s="32"/>
      <c r="IO67" s="32"/>
      <c r="IP67" s="32"/>
      <c r="IQ67" s="32"/>
      <c r="IR67" s="32"/>
      <c r="IS67" s="32"/>
      <c r="IT67" s="32"/>
      <c r="IU67" s="32"/>
    </row>
    <row r="68" s="1" customFormat="1" ht="26" customHeight="1" spans="1:255">
      <c r="A68" s="15">
        <v>65</v>
      </c>
      <c r="B68" s="16"/>
      <c r="C68" s="22"/>
      <c r="D68" s="17"/>
      <c r="E68" s="18" t="s">
        <v>115</v>
      </c>
      <c r="F68" s="18" t="str">
        <f>"2024010326"</f>
        <v>2024010326</v>
      </c>
      <c r="G68" s="19">
        <v>79.18</v>
      </c>
      <c r="H68" s="19">
        <v>92.7</v>
      </c>
      <c r="I68" s="33" t="s">
        <v>116</v>
      </c>
      <c r="J68" s="31">
        <v>84.588</v>
      </c>
      <c r="K68" s="18">
        <v>2</v>
      </c>
      <c r="L68" s="16"/>
      <c r="M68" s="18" t="s">
        <v>22</v>
      </c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2"/>
      <c r="IN68" s="32"/>
      <c r="IO68" s="32"/>
      <c r="IP68" s="32"/>
      <c r="IQ68" s="32"/>
      <c r="IR68" s="32"/>
      <c r="IS68" s="32"/>
      <c r="IT68" s="32"/>
      <c r="IU68" s="32"/>
    </row>
    <row r="69" s="1" customFormat="1" ht="26" customHeight="1" spans="1:255">
      <c r="A69" s="15">
        <v>66</v>
      </c>
      <c r="B69" s="16" t="s">
        <v>117</v>
      </c>
      <c r="C69" s="21" t="s">
        <v>16</v>
      </c>
      <c r="D69" s="17" t="s">
        <v>17</v>
      </c>
      <c r="E69" s="18" t="s">
        <v>118</v>
      </c>
      <c r="F69" s="18" t="str">
        <f>"2024010210"</f>
        <v>2024010210</v>
      </c>
      <c r="G69" s="19">
        <v>77.33</v>
      </c>
      <c r="H69" s="19">
        <v>90.1</v>
      </c>
      <c r="I69" s="30" t="s">
        <v>19</v>
      </c>
      <c r="J69" s="31">
        <v>82.438</v>
      </c>
      <c r="K69" s="18">
        <v>1</v>
      </c>
      <c r="L69" s="16">
        <v>1</v>
      </c>
      <c r="M69" s="18" t="s">
        <v>20</v>
      </c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  <c r="IR69" s="32"/>
      <c r="IS69" s="32"/>
      <c r="IT69" s="32"/>
      <c r="IU69" s="32"/>
    </row>
    <row r="70" s="1" customFormat="1" ht="26" customHeight="1" spans="1:255">
      <c r="A70" s="15">
        <v>67</v>
      </c>
      <c r="B70" s="16"/>
      <c r="C70" s="22"/>
      <c r="D70" s="17"/>
      <c r="E70" s="18" t="s">
        <v>119</v>
      </c>
      <c r="F70" s="18" t="str">
        <f>"2024010213"</f>
        <v>2024010213</v>
      </c>
      <c r="G70" s="19">
        <v>73.97</v>
      </c>
      <c r="H70" s="19">
        <v>72.6</v>
      </c>
      <c r="I70" s="33"/>
      <c r="J70" s="31">
        <v>73.422</v>
      </c>
      <c r="K70" s="18">
        <v>2</v>
      </c>
      <c r="L70" s="16"/>
      <c r="M70" s="18" t="s">
        <v>22</v>
      </c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  <c r="IE70" s="32"/>
      <c r="IF70" s="32"/>
      <c r="IG70" s="32"/>
      <c r="IH70" s="32"/>
      <c r="II70" s="32"/>
      <c r="IJ70" s="32"/>
      <c r="IK70" s="32"/>
      <c r="IL70" s="32"/>
      <c r="IM70" s="32"/>
      <c r="IN70" s="32"/>
      <c r="IO70" s="32"/>
      <c r="IP70" s="32"/>
      <c r="IQ70" s="32"/>
      <c r="IR70" s="32"/>
      <c r="IS70" s="32"/>
      <c r="IT70" s="32"/>
      <c r="IU70" s="32"/>
    </row>
    <row r="71" s="1" customFormat="1" ht="26" customHeight="1" spans="1:255">
      <c r="A71" s="15">
        <v>68</v>
      </c>
      <c r="B71" s="16" t="s">
        <v>120</v>
      </c>
      <c r="C71" s="21" t="s">
        <v>16</v>
      </c>
      <c r="D71" s="17" t="s">
        <v>17</v>
      </c>
      <c r="E71" s="18" t="s">
        <v>121</v>
      </c>
      <c r="F71" s="18" t="str">
        <f>"2024010218"</f>
        <v>2024010218</v>
      </c>
      <c r="G71" s="19">
        <v>73.78</v>
      </c>
      <c r="H71" s="19">
        <v>86.3</v>
      </c>
      <c r="I71" s="30" t="s">
        <v>19</v>
      </c>
      <c r="J71" s="31">
        <v>78.788</v>
      </c>
      <c r="K71" s="18">
        <v>1</v>
      </c>
      <c r="L71" s="16">
        <v>1</v>
      </c>
      <c r="M71" s="18" t="s">
        <v>20</v>
      </c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  <c r="IU71" s="32"/>
    </row>
    <row r="72" s="1" customFormat="1" ht="26" customHeight="1" spans="1:255">
      <c r="A72" s="15">
        <v>69</v>
      </c>
      <c r="B72" s="16"/>
      <c r="C72" s="22"/>
      <c r="D72" s="17"/>
      <c r="E72" s="18" t="s">
        <v>122</v>
      </c>
      <c r="F72" s="18" t="str">
        <f>"2024010217"</f>
        <v>2024010217</v>
      </c>
      <c r="G72" s="19">
        <v>73.89</v>
      </c>
      <c r="H72" s="19">
        <v>84.6</v>
      </c>
      <c r="I72" s="33"/>
      <c r="J72" s="31">
        <v>78.174</v>
      </c>
      <c r="K72" s="18">
        <v>2</v>
      </c>
      <c r="L72" s="16"/>
      <c r="M72" s="18" t="s">
        <v>22</v>
      </c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32"/>
      <c r="IR72" s="32"/>
      <c r="IS72" s="32"/>
      <c r="IT72" s="32"/>
      <c r="IU72" s="32"/>
    </row>
    <row r="73" s="1" customFormat="1" ht="26" customHeight="1" spans="1:255">
      <c r="A73" s="15">
        <v>70</v>
      </c>
      <c r="B73" s="16" t="s">
        <v>123</v>
      </c>
      <c r="C73" s="20" t="s">
        <v>16</v>
      </c>
      <c r="D73" s="17" t="s">
        <v>17</v>
      </c>
      <c r="E73" s="18" t="s">
        <v>124</v>
      </c>
      <c r="F73" s="18" t="str">
        <f>"2024010222"</f>
        <v>2024010222</v>
      </c>
      <c r="G73" s="19">
        <v>71.65</v>
      </c>
      <c r="H73" s="19">
        <v>89.1</v>
      </c>
      <c r="I73" s="34" t="s">
        <v>19</v>
      </c>
      <c r="J73" s="31">
        <v>78.63</v>
      </c>
      <c r="K73" s="18">
        <v>1</v>
      </c>
      <c r="L73" s="16">
        <v>1</v>
      </c>
      <c r="M73" s="18" t="s">
        <v>20</v>
      </c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32"/>
      <c r="IL73" s="32"/>
      <c r="IM73" s="32"/>
      <c r="IN73" s="32"/>
      <c r="IO73" s="32"/>
      <c r="IP73" s="32"/>
      <c r="IQ73" s="32"/>
      <c r="IR73" s="32"/>
      <c r="IS73" s="32"/>
      <c r="IT73" s="32"/>
      <c r="IU73" s="32"/>
    </row>
    <row r="74" s="1" customFormat="1" ht="26" customHeight="1" spans="1:255">
      <c r="A74" s="15">
        <v>71</v>
      </c>
      <c r="B74" s="16" t="s">
        <v>125</v>
      </c>
      <c r="C74" s="21" t="s">
        <v>16</v>
      </c>
      <c r="D74" s="17" t="s">
        <v>17</v>
      </c>
      <c r="E74" s="18" t="s">
        <v>126</v>
      </c>
      <c r="F74" s="18" t="str">
        <f>"2024010616"</f>
        <v>2024010616</v>
      </c>
      <c r="G74" s="19">
        <v>82.54</v>
      </c>
      <c r="H74" s="19">
        <v>92.5</v>
      </c>
      <c r="I74" s="30" t="s">
        <v>19</v>
      </c>
      <c r="J74" s="31">
        <v>86.524</v>
      </c>
      <c r="K74" s="18">
        <v>1</v>
      </c>
      <c r="L74" s="16">
        <v>1</v>
      </c>
      <c r="M74" s="18" t="s">
        <v>20</v>
      </c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  <c r="IK74" s="32"/>
      <c r="IL74" s="32"/>
      <c r="IM74" s="32"/>
      <c r="IN74" s="32"/>
      <c r="IO74" s="32"/>
      <c r="IP74" s="32"/>
      <c r="IQ74" s="32"/>
      <c r="IR74" s="32"/>
      <c r="IS74" s="32"/>
      <c r="IT74" s="32"/>
      <c r="IU74" s="32"/>
    </row>
    <row r="75" s="1" customFormat="1" ht="26" customHeight="1" spans="1:255">
      <c r="A75" s="15">
        <v>72</v>
      </c>
      <c r="B75" s="16"/>
      <c r="C75" s="22"/>
      <c r="D75" s="17"/>
      <c r="E75" s="18" t="s">
        <v>127</v>
      </c>
      <c r="F75" s="18" t="str">
        <f>"2024010608"</f>
        <v>2024010608</v>
      </c>
      <c r="G75" s="19">
        <v>87.31</v>
      </c>
      <c r="H75" s="19" t="s">
        <v>36</v>
      </c>
      <c r="I75" s="33"/>
      <c r="J75" s="31"/>
      <c r="K75" s="18"/>
      <c r="L75" s="16"/>
      <c r="M75" s="18" t="s">
        <v>22</v>
      </c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  <c r="IH75" s="32"/>
      <c r="II75" s="32"/>
      <c r="IJ75" s="32"/>
      <c r="IK75" s="32"/>
      <c r="IL75" s="32"/>
      <c r="IM75" s="32"/>
      <c r="IN75" s="32"/>
      <c r="IO75" s="32"/>
      <c r="IP75" s="32"/>
      <c r="IQ75" s="32"/>
      <c r="IR75" s="32"/>
      <c r="IS75" s="32"/>
      <c r="IT75" s="32"/>
      <c r="IU75" s="32"/>
    </row>
    <row r="76" s="1" customFormat="1" ht="26" customHeight="1" spans="1:255">
      <c r="A76" s="15">
        <v>73</v>
      </c>
      <c r="B76" s="16" t="s">
        <v>128</v>
      </c>
      <c r="C76" s="21" t="s">
        <v>16</v>
      </c>
      <c r="D76" s="17" t="s">
        <v>17</v>
      </c>
      <c r="E76" s="18" t="s">
        <v>129</v>
      </c>
      <c r="F76" s="18" t="str">
        <f>"2024011104"</f>
        <v>2024011104</v>
      </c>
      <c r="G76" s="19">
        <v>74.76</v>
      </c>
      <c r="H76" s="19" t="s">
        <v>36</v>
      </c>
      <c r="I76" s="30" t="s">
        <v>19</v>
      </c>
      <c r="J76" s="31"/>
      <c r="K76" s="18"/>
      <c r="L76" s="16">
        <v>2</v>
      </c>
      <c r="M76" s="18" t="s">
        <v>22</v>
      </c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2"/>
      <c r="IC76" s="32"/>
      <c r="ID76" s="32"/>
      <c r="IE76" s="32"/>
      <c r="IF76" s="32"/>
      <c r="IG76" s="32"/>
      <c r="IH76" s="32"/>
      <c r="II76" s="32"/>
      <c r="IJ76" s="32"/>
      <c r="IK76" s="32"/>
      <c r="IL76" s="32"/>
      <c r="IM76" s="32"/>
      <c r="IN76" s="32"/>
      <c r="IO76" s="32"/>
      <c r="IP76" s="32"/>
      <c r="IQ76" s="32"/>
      <c r="IR76" s="32"/>
      <c r="IS76" s="32"/>
      <c r="IT76" s="32"/>
      <c r="IU76" s="32"/>
    </row>
    <row r="77" s="1" customFormat="1" ht="26" customHeight="1" spans="1:255">
      <c r="A77" s="15">
        <v>74</v>
      </c>
      <c r="B77" s="16"/>
      <c r="C77" s="23"/>
      <c r="D77" s="17"/>
      <c r="E77" s="18" t="s">
        <v>130</v>
      </c>
      <c r="F77" s="18" t="str">
        <f>"2024011108"</f>
        <v>2024011108</v>
      </c>
      <c r="G77" s="19">
        <v>70.86</v>
      </c>
      <c r="H77" s="19" t="s">
        <v>36</v>
      </c>
      <c r="I77" s="35"/>
      <c r="J77" s="31"/>
      <c r="K77" s="18"/>
      <c r="L77" s="16"/>
      <c r="M77" s="18" t="s">
        <v>22</v>
      </c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  <c r="IH77" s="32"/>
      <c r="II77" s="32"/>
      <c r="IJ77" s="32"/>
      <c r="IK77" s="32"/>
      <c r="IL77" s="32"/>
      <c r="IM77" s="32"/>
      <c r="IN77" s="32"/>
      <c r="IO77" s="32"/>
      <c r="IP77" s="32"/>
      <c r="IQ77" s="32"/>
      <c r="IR77" s="32"/>
      <c r="IS77" s="32"/>
      <c r="IT77" s="32"/>
      <c r="IU77" s="32"/>
    </row>
    <row r="78" s="1" customFormat="1" ht="26" customHeight="1" spans="1:255">
      <c r="A78" s="15">
        <v>75</v>
      </c>
      <c r="B78" s="16"/>
      <c r="C78" s="22"/>
      <c r="D78" s="17"/>
      <c r="E78" s="18" t="s">
        <v>131</v>
      </c>
      <c r="F78" s="18" t="str">
        <f>"2024011110"</f>
        <v>2024011110</v>
      </c>
      <c r="G78" s="19">
        <v>69.82</v>
      </c>
      <c r="H78" s="19" t="s">
        <v>36</v>
      </c>
      <c r="I78" s="33"/>
      <c r="J78" s="31"/>
      <c r="K78" s="18"/>
      <c r="L78" s="16"/>
      <c r="M78" s="18" t="s">
        <v>22</v>
      </c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2"/>
      <c r="IN78" s="32"/>
      <c r="IO78" s="32"/>
      <c r="IP78" s="32"/>
      <c r="IQ78" s="32"/>
      <c r="IR78" s="32"/>
      <c r="IS78" s="32"/>
      <c r="IT78" s="32"/>
      <c r="IU78" s="32"/>
    </row>
    <row r="79" s="1" customFormat="1" ht="26" customHeight="1" spans="1:255">
      <c r="A79" s="15">
        <v>76</v>
      </c>
      <c r="B79" s="16" t="s">
        <v>132</v>
      </c>
      <c r="C79" s="20" t="s">
        <v>16</v>
      </c>
      <c r="D79" s="17" t="s">
        <v>17</v>
      </c>
      <c r="E79" s="18" t="s">
        <v>133</v>
      </c>
      <c r="F79" s="18" t="str">
        <f>"2024011112"</f>
        <v>2024011112</v>
      </c>
      <c r="G79" s="19">
        <v>65.62</v>
      </c>
      <c r="H79" s="19">
        <v>83.8</v>
      </c>
      <c r="I79" s="34" t="s">
        <v>19</v>
      </c>
      <c r="J79" s="31">
        <v>72.892</v>
      </c>
      <c r="K79" s="18">
        <v>1</v>
      </c>
      <c r="L79" s="16">
        <v>1</v>
      </c>
      <c r="M79" s="18" t="s">
        <v>20</v>
      </c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R79" s="32"/>
      <c r="IS79" s="32"/>
      <c r="IT79" s="32"/>
      <c r="IU79" s="32"/>
    </row>
    <row r="80" s="1" customFormat="1" ht="26" customHeight="1" spans="1:255">
      <c r="A80" s="15">
        <v>77</v>
      </c>
      <c r="B80" s="16" t="s">
        <v>134</v>
      </c>
      <c r="C80" s="20" t="s">
        <v>16</v>
      </c>
      <c r="D80" s="17" t="s">
        <v>17</v>
      </c>
      <c r="E80" s="18" t="s">
        <v>135</v>
      </c>
      <c r="F80" s="18" t="str">
        <f>"2024011119"</f>
        <v>2024011119</v>
      </c>
      <c r="G80" s="19">
        <v>73.48</v>
      </c>
      <c r="H80" s="19">
        <v>94.1</v>
      </c>
      <c r="I80" s="34" t="s">
        <v>19</v>
      </c>
      <c r="J80" s="31">
        <v>81.728</v>
      </c>
      <c r="K80" s="18">
        <v>1</v>
      </c>
      <c r="L80" s="16">
        <v>1</v>
      </c>
      <c r="M80" s="18" t="s">
        <v>20</v>
      </c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2"/>
      <c r="IB80" s="32"/>
      <c r="IC80" s="32"/>
      <c r="ID80" s="32"/>
      <c r="IE80" s="32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R80" s="32"/>
      <c r="IS80" s="32"/>
      <c r="IT80" s="32"/>
      <c r="IU80" s="32"/>
    </row>
    <row r="81" s="1" customFormat="1" ht="26" customHeight="1" spans="1:255">
      <c r="A81" s="15">
        <v>78</v>
      </c>
      <c r="B81" s="16" t="s">
        <v>136</v>
      </c>
      <c r="C81" s="21" t="s">
        <v>16</v>
      </c>
      <c r="D81" s="17" t="s">
        <v>44</v>
      </c>
      <c r="E81" s="18" t="s">
        <v>137</v>
      </c>
      <c r="F81" s="18" t="str">
        <f>"2024011210"</f>
        <v>2024011210</v>
      </c>
      <c r="G81" s="19">
        <v>71.05</v>
      </c>
      <c r="H81" s="19">
        <v>76.28</v>
      </c>
      <c r="I81" s="30" t="s">
        <v>19</v>
      </c>
      <c r="J81" s="31">
        <v>73.142</v>
      </c>
      <c r="K81" s="18">
        <v>1</v>
      </c>
      <c r="L81" s="16">
        <v>1</v>
      </c>
      <c r="M81" s="18" t="s">
        <v>20</v>
      </c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2"/>
      <c r="IB81" s="32"/>
      <c r="IC81" s="32"/>
      <c r="ID81" s="32"/>
      <c r="IE81" s="32"/>
      <c r="IF81" s="32"/>
      <c r="IG81" s="32"/>
      <c r="IH81" s="32"/>
      <c r="II81" s="32"/>
      <c r="IJ81" s="32"/>
      <c r="IK81" s="32"/>
      <c r="IL81" s="32"/>
      <c r="IM81" s="32"/>
      <c r="IN81" s="32"/>
      <c r="IO81" s="32"/>
      <c r="IP81" s="32"/>
      <c r="IQ81" s="32"/>
      <c r="IR81" s="32"/>
      <c r="IS81" s="32"/>
      <c r="IT81" s="32"/>
      <c r="IU81" s="32"/>
    </row>
    <row r="82" s="1" customFormat="1" ht="26" customHeight="1" spans="1:255">
      <c r="A82" s="15">
        <v>79</v>
      </c>
      <c r="B82" s="16"/>
      <c r="C82" s="22"/>
      <c r="D82" s="17"/>
      <c r="E82" s="18" t="s">
        <v>138</v>
      </c>
      <c r="F82" s="18" t="str">
        <f>"2024011205"</f>
        <v>2024011205</v>
      </c>
      <c r="G82" s="19">
        <v>67.94</v>
      </c>
      <c r="H82" s="19">
        <v>71</v>
      </c>
      <c r="I82" s="33"/>
      <c r="J82" s="31">
        <v>69.164</v>
      </c>
      <c r="K82" s="18">
        <v>2</v>
      </c>
      <c r="L82" s="16"/>
      <c r="M82" s="18" t="s">
        <v>22</v>
      </c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  <c r="HM82" s="32"/>
      <c r="HN82" s="32"/>
      <c r="HO82" s="32"/>
      <c r="HP82" s="32"/>
      <c r="HQ82" s="32"/>
      <c r="HR82" s="32"/>
      <c r="HS82" s="32"/>
      <c r="HT82" s="32"/>
      <c r="HU82" s="32"/>
      <c r="HV82" s="32"/>
      <c r="HW82" s="32"/>
      <c r="HX82" s="32"/>
      <c r="HY82" s="32"/>
      <c r="HZ82" s="32"/>
      <c r="IA82" s="32"/>
      <c r="IB82" s="32"/>
      <c r="IC82" s="32"/>
      <c r="ID82" s="32"/>
      <c r="IE82" s="32"/>
      <c r="IF82" s="32"/>
      <c r="IG82" s="32"/>
      <c r="IH82" s="32"/>
      <c r="II82" s="32"/>
      <c r="IJ82" s="32"/>
      <c r="IK82" s="32"/>
      <c r="IL82" s="32"/>
      <c r="IM82" s="32"/>
      <c r="IN82" s="32"/>
      <c r="IO82" s="32"/>
      <c r="IP82" s="32"/>
      <c r="IQ82" s="32"/>
      <c r="IR82" s="32"/>
      <c r="IS82" s="32"/>
      <c r="IT82" s="32"/>
      <c r="IU82" s="32"/>
    </row>
    <row r="83" s="1" customFormat="1" ht="26" customHeight="1" spans="1:255">
      <c r="A83" s="15">
        <v>80</v>
      </c>
      <c r="B83" s="16" t="s">
        <v>139</v>
      </c>
      <c r="C83" s="21" t="s">
        <v>16</v>
      </c>
      <c r="D83" s="17" t="s">
        <v>44</v>
      </c>
      <c r="E83" s="18" t="s">
        <v>140</v>
      </c>
      <c r="F83" s="18" t="str">
        <f>"2024010826"</f>
        <v>2024010826</v>
      </c>
      <c r="G83" s="19">
        <v>58.06</v>
      </c>
      <c r="H83" s="19">
        <v>76.9</v>
      </c>
      <c r="I83" s="30" t="s">
        <v>19</v>
      </c>
      <c r="J83" s="31">
        <v>65.596</v>
      </c>
      <c r="K83" s="18">
        <v>1</v>
      </c>
      <c r="L83" s="16">
        <v>1</v>
      </c>
      <c r="M83" s="18" t="s">
        <v>20</v>
      </c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2"/>
      <c r="IB83" s="32"/>
      <c r="IC83" s="32"/>
      <c r="ID83" s="32"/>
      <c r="IE83" s="32"/>
      <c r="IF83" s="32"/>
      <c r="IG83" s="32"/>
      <c r="IH83" s="32"/>
      <c r="II83" s="32"/>
      <c r="IJ83" s="32"/>
      <c r="IK83" s="32"/>
      <c r="IL83" s="32"/>
      <c r="IM83" s="32"/>
      <c r="IN83" s="32"/>
      <c r="IO83" s="32"/>
      <c r="IP83" s="32"/>
      <c r="IQ83" s="32"/>
      <c r="IR83" s="32"/>
      <c r="IS83" s="32"/>
      <c r="IT83" s="32"/>
      <c r="IU83" s="32"/>
    </row>
    <row r="84" s="1" customFormat="1" ht="26" customHeight="1" spans="1:255">
      <c r="A84" s="15">
        <v>81</v>
      </c>
      <c r="B84" s="16"/>
      <c r="C84" s="22"/>
      <c r="D84" s="17"/>
      <c r="E84" s="18" t="s">
        <v>141</v>
      </c>
      <c r="F84" s="18" t="str">
        <f>"2024010828"</f>
        <v>2024010828</v>
      </c>
      <c r="G84" s="19">
        <v>63.14</v>
      </c>
      <c r="H84" s="19" t="s">
        <v>36</v>
      </c>
      <c r="I84" s="33"/>
      <c r="J84" s="31"/>
      <c r="K84" s="18"/>
      <c r="L84" s="16"/>
      <c r="M84" s="18" t="s">
        <v>22</v>
      </c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</row>
    <row r="85" s="1" customFormat="1" ht="26" customHeight="1" spans="1:255">
      <c r="A85" s="15">
        <v>82</v>
      </c>
      <c r="B85" s="16" t="s">
        <v>142</v>
      </c>
      <c r="C85" s="21" t="s">
        <v>16</v>
      </c>
      <c r="D85" s="17" t="s">
        <v>44</v>
      </c>
      <c r="E85" s="18" t="s">
        <v>143</v>
      </c>
      <c r="F85" s="18" t="str">
        <f>"2024010805"</f>
        <v>2024010805</v>
      </c>
      <c r="G85" s="19">
        <v>68.13</v>
      </c>
      <c r="H85" s="19">
        <v>77.12</v>
      </c>
      <c r="I85" s="30" t="s">
        <v>19</v>
      </c>
      <c r="J85" s="31">
        <v>71.726</v>
      </c>
      <c r="K85" s="18">
        <v>1</v>
      </c>
      <c r="L85" s="16">
        <v>1</v>
      </c>
      <c r="M85" s="18" t="s">
        <v>20</v>
      </c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2"/>
      <c r="IB85" s="32"/>
      <c r="IC85" s="32"/>
      <c r="ID85" s="32"/>
      <c r="IE85" s="32"/>
      <c r="IF85" s="32"/>
      <c r="IG85" s="32"/>
      <c r="IH85" s="32"/>
      <c r="II85" s="32"/>
      <c r="IJ85" s="32"/>
      <c r="IK85" s="32"/>
      <c r="IL85" s="32"/>
      <c r="IM85" s="32"/>
      <c r="IN85" s="32"/>
      <c r="IO85" s="32"/>
      <c r="IP85" s="32"/>
      <c r="IQ85" s="32"/>
      <c r="IR85" s="32"/>
      <c r="IS85" s="32"/>
      <c r="IT85" s="32"/>
      <c r="IU85" s="32"/>
    </row>
    <row r="86" s="1" customFormat="1" ht="26" customHeight="1" spans="1:255">
      <c r="A86" s="15">
        <v>83</v>
      </c>
      <c r="B86" s="16"/>
      <c r="C86" s="22"/>
      <c r="D86" s="17"/>
      <c r="E86" s="18" t="s">
        <v>144</v>
      </c>
      <c r="F86" s="18" t="str">
        <f>"2024010807"</f>
        <v>2024010807</v>
      </c>
      <c r="G86" s="19">
        <v>73.75</v>
      </c>
      <c r="H86" s="19" t="s">
        <v>36</v>
      </c>
      <c r="I86" s="33"/>
      <c r="J86" s="31"/>
      <c r="K86" s="18"/>
      <c r="L86" s="16"/>
      <c r="M86" s="18" t="s">
        <v>22</v>
      </c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  <c r="HS86" s="32"/>
      <c r="HT86" s="32"/>
      <c r="HU86" s="32"/>
      <c r="HV86" s="32"/>
      <c r="HW86" s="32"/>
      <c r="HX86" s="32"/>
      <c r="HY86" s="32"/>
      <c r="HZ86" s="32"/>
      <c r="IA86" s="32"/>
      <c r="IB86" s="32"/>
      <c r="IC86" s="32"/>
      <c r="ID86" s="32"/>
      <c r="IE86" s="32"/>
      <c r="IF86" s="32"/>
      <c r="IG86" s="32"/>
      <c r="IH86" s="32"/>
      <c r="II86" s="32"/>
      <c r="IJ86" s="32"/>
      <c r="IK86" s="32"/>
      <c r="IL86" s="32"/>
      <c r="IM86" s="32"/>
      <c r="IN86" s="32"/>
      <c r="IO86" s="32"/>
      <c r="IP86" s="32"/>
      <c r="IQ86" s="32"/>
      <c r="IR86" s="32"/>
      <c r="IS86" s="32"/>
      <c r="IT86" s="32"/>
      <c r="IU86" s="32"/>
    </row>
    <row r="87" s="1" customFormat="1" ht="26" customHeight="1" spans="1:255">
      <c r="A87" s="15">
        <v>84</v>
      </c>
      <c r="B87" s="16" t="s">
        <v>145</v>
      </c>
      <c r="C87" s="20" t="s">
        <v>16</v>
      </c>
      <c r="D87" s="17" t="s">
        <v>44</v>
      </c>
      <c r="E87" s="18" t="s">
        <v>146</v>
      </c>
      <c r="F87" s="18" t="str">
        <f>"2024010812"</f>
        <v>2024010812</v>
      </c>
      <c r="G87" s="19">
        <v>67.42</v>
      </c>
      <c r="H87" s="19">
        <v>75.14</v>
      </c>
      <c r="I87" s="34" t="s">
        <v>19</v>
      </c>
      <c r="J87" s="31">
        <v>70.508</v>
      </c>
      <c r="K87" s="18">
        <v>1</v>
      </c>
      <c r="L87" s="16">
        <v>1</v>
      </c>
      <c r="M87" s="18" t="s">
        <v>20</v>
      </c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2"/>
      <c r="HR87" s="32"/>
      <c r="HS87" s="32"/>
      <c r="HT87" s="32"/>
      <c r="HU87" s="32"/>
      <c r="HV87" s="32"/>
      <c r="HW87" s="32"/>
      <c r="HX87" s="32"/>
      <c r="HY87" s="32"/>
      <c r="HZ87" s="32"/>
      <c r="IA87" s="32"/>
      <c r="IB87" s="32"/>
      <c r="IC87" s="32"/>
      <c r="ID87" s="32"/>
      <c r="IE87" s="32"/>
      <c r="IF87" s="32"/>
      <c r="IG87" s="32"/>
      <c r="IH87" s="32"/>
      <c r="II87" s="32"/>
      <c r="IJ87" s="32"/>
      <c r="IK87" s="32"/>
      <c r="IL87" s="32"/>
      <c r="IM87" s="32"/>
      <c r="IN87" s="32"/>
      <c r="IO87" s="32"/>
      <c r="IP87" s="32"/>
      <c r="IQ87" s="32"/>
      <c r="IR87" s="32"/>
      <c r="IS87" s="32"/>
      <c r="IT87" s="32"/>
      <c r="IU87" s="32"/>
    </row>
    <row r="88" s="1" customFormat="1" ht="26" customHeight="1" spans="1:255">
      <c r="A88" s="15">
        <v>85</v>
      </c>
      <c r="B88" s="16" t="s">
        <v>147</v>
      </c>
      <c r="C88" s="21" t="s">
        <v>16</v>
      </c>
      <c r="D88" s="17" t="s">
        <v>44</v>
      </c>
      <c r="E88" s="18" t="s">
        <v>148</v>
      </c>
      <c r="F88" s="18" t="str">
        <f>"2024010818"</f>
        <v>2024010818</v>
      </c>
      <c r="G88" s="19">
        <v>76.26</v>
      </c>
      <c r="H88" s="19">
        <v>78.24</v>
      </c>
      <c r="I88" s="30" t="s">
        <v>19</v>
      </c>
      <c r="J88" s="31">
        <v>77.052</v>
      </c>
      <c r="K88" s="18">
        <v>1</v>
      </c>
      <c r="L88" s="16">
        <v>1</v>
      </c>
      <c r="M88" s="18" t="s">
        <v>20</v>
      </c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  <c r="HS88" s="32"/>
      <c r="HT88" s="32"/>
      <c r="HU88" s="32"/>
      <c r="HV88" s="32"/>
      <c r="HW88" s="32"/>
      <c r="HX88" s="32"/>
      <c r="HY88" s="32"/>
      <c r="HZ88" s="32"/>
      <c r="IA88" s="32"/>
      <c r="IB88" s="32"/>
      <c r="IC88" s="32"/>
      <c r="ID88" s="32"/>
      <c r="IE88" s="32"/>
      <c r="IF88" s="32"/>
      <c r="IG88" s="32"/>
      <c r="IH88" s="32"/>
      <c r="II88" s="32"/>
      <c r="IJ88" s="32"/>
      <c r="IK88" s="32"/>
      <c r="IL88" s="32"/>
      <c r="IM88" s="32"/>
      <c r="IN88" s="32"/>
      <c r="IO88" s="32"/>
      <c r="IP88" s="32"/>
      <c r="IQ88" s="32"/>
      <c r="IR88" s="32"/>
      <c r="IS88" s="32"/>
      <c r="IT88" s="32"/>
      <c r="IU88" s="32"/>
    </row>
    <row r="89" s="1" customFormat="1" ht="26" customHeight="1" spans="1:255">
      <c r="A89" s="15">
        <v>86</v>
      </c>
      <c r="B89" s="16"/>
      <c r="C89" s="22"/>
      <c r="D89" s="17"/>
      <c r="E89" s="18" t="s">
        <v>149</v>
      </c>
      <c r="F89" s="18" t="str">
        <f>"2024010822"</f>
        <v>2024010822</v>
      </c>
      <c r="G89" s="19">
        <v>71.32</v>
      </c>
      <c r="H89" s="19" t="s">
        <v>36</v>
      </c>
      <c r="I89" s="33"/>
      <c r="J89" s="31"/>
      <c r="K89" s="18"/>
      <c r="L89" s="16"/>
      <c r="M89" s="18" t="s">
        <v>22</v>
      </c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  <c r="IH89" s="32"/>
      <c r="II89" s="32"/>
      <c r="IJ89" s="32"/>
      <c r="IK89" s="32"/>
      <c r="IL89" s="32"/>
      <c r="IM89" s="32"/>
      <c r="IN89" s="32"/>
      <c r="IO89" s="32"/>
      <c r="IP89" s="32"/>
      <c r="IQ89" s="32"/>
      <c r="IR89" s="32"/>
      <c r="IS89" s="32"/>
      <c r="IT89" s="32"/>
      <c r="IU89" s="32"/>
    </row>
    <row r="90" s="1" customFormat="1" ht="26" customHeight="1" spans="1:255">
      <c r="A90" s="15">
        <v>87</v>
      </c>
      <c r="B90" s="16" t="s">
        <v>150</v>
      </c>
      <c r="C90" s="21" t="s">
        <v>16</v>
      </c>
      <c r="D90" s="17" t="s">
        <v>44</v>
      </c>
      <c r="E90" s="18" t="s">
        <v>151</v>
      </c>
      <c r="F90" s="18" t="str">
        <f>"2024011027"</f>
        <v>2024011027</v>
      </c>
      <c r="G90" s="19">
        <v>66.41</v>
      </c>
      <c r="H90" s="19">
        <v>88</v>
      </c>
      <c r="I90" s="30" t="s">
        <v>19</v>
      </c>
      <c r="J90" s="31">
        <v>75.046</v>
      </c>
      <c r="K90" s="18">
        <v>1</v>
      </c>
      <c r="L90" s="16">
        <v>1</v>
      </c>
      <c r="M90" s="18" t="s">
        <v>20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2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2"/>
      <c r="ID90" s="32"/>
      <c r="IE90" s="32"/>
      <c r="IF90" s="32"/>
      <c r="IG90" s="32"/>
      <c r="IH90" s="32"/>
      <c r="II90" s="32"/>
      <c r="IJ90" s="32"/>
      <c r="IK90" s="32"/>
      <c r="IL90" s="32"/>
      <c r="IM90" s="32"/>
      <c r="IN90" s="32"/>
      <c r="IO90" s="32"/>
      <c r="IP90" s="32"/>
      <c r="IQ90" s="32"/>
      <c r="IR90" s="32"/>
      <c r="IS90" s="32"/>
      <c r="IT90" s="32"/>
      <c r="IU90" s="32"/>
    </row>
    <row r="91" s="1" customFormat="1" ht="26" customHeight="1" spans="1:255">
      <c r="A91" s="15">
        <v>88</v>
      </c>
      <c r="B91" s="16"/>
      <c r="C91" s="22"/>
      <c r="D91" s="17"/>
      <c r="E91" s="18" t="s">
        <v>152</v>
      </c>
      <c r="F91" s="18" t="str">
        <f>"2024011029"</f>
        <v>2024011029</v>
      </c>
      <c r="G91" s="19">
        <v>67.86</v>
      </c>
      <c r="H91" s="19">
        <v>74.4</v>
      </c>
      <c r="I91" s="33"/>
      <c r="J91" s="31">
        <v>70.476</v>
      </c>
      <c r="K91" s="18">
        <v>2</v>
      </c>
      <c r="L91" s="16"/>
      <c r="M91" s="18" t="s">
        <v>22</v>
      </c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2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2"/>
      <c r="ID91" s="32"/>
      <c r="IE91" s="32"/>
      <c r="IF91" s="32"/>
      <c r="IG91" s="32"/>
      <c r="IH91" s="32"/>
      <c r="II91" s="32"/>
      <c r="IJ91" s="32"/>
      <c r="IK91" s="32"/>
      <c r="IL91" s="32"/>
      <c r="IM91" s="32"/>
      <c r="IN91" s="32"/>
      <c r="IO91" s="32"/>
      <c r="IP91" s="32"/>
      <c r="IQ91" s="32"/>
      <c r="IR91" s="32"/>
      <c r="IS91" s="32"/>
      <c r="IT91" s="32"/>
      <c r="IU91" s="32"/>
    </row>
    <row r="92" s="1" customFormat="1" ht="26" customHeight="1" spans="1:255">
      <c r="A92" s="15">
        <v>89</v>
      </c>
      <c r="B92" s="16" t="s">
        <v>153</v>
      </c>
      <c r="C92" s="21" t="s">
        <v>16</v>
      </c>
      <c r="D92" s="17" t="s">
        <v>154</v>
      </c>
      <c r="E92" s="18" t="s">
        <v>155</v>
      </c>
      <c r="F92" s="18" t="str">
        <f>"2024010724"</f>
        <v>2024010724</v>
      </c>
      <c r="G92" s="19">
        <v>77.63</v>
      </c>
      <c r="H92" s="19">
        <v>78.7</v>
      </c>
      <c r="I92" s="30" t="s">
        <v>19</v>
      </c>
      <c r="J92" s="31">
        <v>78.058</v>
      </c>
      <c r="K92" s="18">
        <v>1</v>
      </c>
      <c r="L92" s="16">
        <v>2</v>
      </c>
      <c r="M92" s="18" t="s">
        <v>20</v>
      </c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2"/>
      <c r="HR92" s="32"/>
      <c r="HS92" s="32"/>
      <c r="HT92" s="32"/>
      <c r="HU92" s="32"/>
      <c r="HV92" s="32"/>
      <c r="HW92" s="32"/>
      <c r="HX92" s="32"/>
      <c r="HY92" s="32"/>
      <c r="HZ92" s="32"/>
      <c r="IA92" s="32"/>
      <c r="IB92" s="32"/>
      <c r="IC92" s="32"/>
      <c r="ID92" s="32"/>
      <c r="IE92" s="32"/>
      <c r="IF92" s="32"/>
      <c r="IG92" s="32"/>
      <c r="IH92" s="32"/>
      <c r="II92" s="32"/>
      <c r="IJ92" s="32"/>
      <c r="IK92" s="32"/>
      <c r="IL92" s="32"/>
      <c r="IM92" s="32"/>
      <c r="IN92" s="32"/>
      <c r="IO92" s="32"/>
      <c r="IP92" s="32"/>
      <c r="IQ92" s="32"/>
      <c r="IR92" s="32"/>
      <c r="IS92" s="32"/>
      <c r="IT92" s="32"/>
      <c r="IU92" s="32"/>
    </row>
    <row r="93" s="1" customFormat="1" ht="26" customHeight="1" spans="1:255">
      <c r="A93" s="15">
        <v>90</v>
      </c>
      <c r="B93" s="16"/>
      <c r="C93" s="22"/>
      <c r="D93" s="17"/>
      <c r="E93" s="18" t="s">
        <v>156</v>
      </c>
      <c r="F93" s="18" t="str">
        <f>"2024010723"</f>
        <v>2024010723</v>
      </c>
      <c r="G93" s="19">
        <v>77.71</v>
      </c>
      <c r="H93" s="19">
        <v>75.2</v>
      </c>
      <c r="I93" s="33"/>
      <c r="J93" s="31">
        <v>76.706</v>
      </c>
      <c r="K93" s="18">
        <v>2</v>
      </c>
      <c r="L93" s="16"/>
      <c r="M93" s="18" t="s">
        <v>20</v>
      </c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2"/>
      <c r="HR93" s="32"/>
      <c r="HS93" s="32"/>
      <c r="HT93" s="32"/>
      <c r="HU93" s="32"/>
      <c r="HV93" s="32"/>
      <c r="HW93" s="32"/>
      <c r="HX93" s="32"/>
      <c r="HY93" s="32"/>
      <c r="HZ93" s="32"/>
      <c r="IA93" s="32"/>
      <c r="IB93" s="32"/>
      <c r="IC93" s="32"/>
      <c r="ID93" s="32"/>
      <c r="IE93" s="32"/>
      <c r="IF93" s="32"/>
      <c r="IG93" s="32"/>
      <c r="IH93" s="32"/>
      <c r="II93" s="32"/>
      <c r="IJ93" s="32"/>
      <c r="IK93" s="32"/>
      <c r="IL93" s="32"/>
      <c r="IM93" s="32"/>
      <c r="IN93" s="32"/>
      <c r="IO93" s="32"/>
      <c r="IP93" s="32"/>
      <c r="IQ93" s="32"/>
      <c r="IR93" s="32"/>
      <c r="IS93" s="32"/>
      <c r="IT93" s="32"/>
      <c r="IU93" s="32"/>
    </row>
  </sheetData>
  <mergeCells count="145">
    <mergeCell ref="A2:M2"/>
    <mergeCell ref="B4:B5"/>
    <mergeCell ref="B6:B7"/>
    <mergeCell ref="B9:B10"/>
    <mergeCell ref="B11:B14"/>
    <mergeCell ref="B15:B16"/>
    <mergeCell ref="B17:B18"/>
    <mergeCell ref="B20:B21"/>
    <mergeCell ref="B22:B35"/>
    <mergeCell ref="B36:B37"/>
    <mergeCell ref="B38:B39"/>
    <mergeCell ref="B40:B41"/>
    <mergeCell ref="B42:B43"/>
    <mergeCell ref="B44:B45"/>
    <mergeCell ref="B47:B48"/>
    <mergeCell ref="B49:B50"/>
    <mergeCell ref="B52:B53"/>
    <mergeCell ref="B57:B60"/>
    <mergeCell ref="B64:B66"/>
    <mergeCell ref="B67:B68"/>
    <mergeCell ref="B69:B70"/>
    <mergeCell ref="B71:B72"/>
    <mergeCell ref="B74:B75"/>
    <mergeCell ref="B76:B78"/>
    <mergeCell ref="B81:B82"/>
    <mergeCell ref="B83:B84"/>
    <mergeCell ref="B85:B86"/>
    <mergeCell ref="B88:B89"/>
    <mergeCell ref="B90:B91"/>
    <mergeCell ref="B92:B93"/>
    <mergeCell ref="C4:C5"/>
    <mergeCell ref="C6:C7"/>
    <mergeCell ref="C9:C10"/>
    <mergeCell ref="C11:C14"/>
    <mergeCell ref="C15:C16"/>
    <mergeCell ref="C17:C18"/>
    <mergeCell ref="C20:C21"/>
    <mergeCell ref="C22:C35"/>
    <mergeCell ref="C36:C37"/>
    <mergeCell ref="C38:C39"/>
    <mergeCell ref="C40:C41"/>
    <mergeCell ref="C42:C43"/>
    <mergeCell ref="C44:C45"/>
    <mergeCell ref="C47:C48"/>
    <mergeCell ref="C49:C50"/>
    <mergeCell ref="C52:C53"/>
    <mergeCell ref="C57:C60"/>
    <mergeCell ref="C64:C66"/>
    <mergeCell ref="C67:C68"/>
    <mergeCell ref="C69:C70"/>
    <mergeCell ref="C71:C72"/>
    <mergeCell ref="C74:C75"/>
    <mergeCell ref="C76:C78"/>
    <mergeCell ref="C81:C82"/>
    <mergeCell ref="C83:C84"/>
    <mergeCell ref="C85:C86"/>
    <mergeCell ref="C88:C89"/>
    <mergeCell ref="C90:C91"/>
    <mergeCell ref="C92:C93"/>
    <mergeCell ref="D4:D5"/>
    <mergeCell ref="D6:D7"/>
    <mergeCell ref="D9:D10"/>
    <mergeCell ref="D11:D14"/>
    <mergeCell ref="D15:D16"/>
    <mergeCell ref="D17:D18"/>
    <mergeCell ref="D20:D21"/>
    <mergeCell ref="D22:D35"/>
    <mergeCell ref="D36:D37"/>
    <mergeCell ref="D38:D39"/>
    <mergeCell ref="D40:D41"/>
    <mergeCell ref="D42:D43"/>
    <mergeCell ref="D44:D45"/>
    <mergeCell ref="D47:D48"/>
    <mergeCell ref="D49:D50"/>
    <mergeCell ref="D52:D53"/>
    <mergeCell ref="D57:D60"/>
    <mergeCell ref="D64:D66"/>
    <mergeCell ref="D67:D68"/>
    <mergeCell ref="D69:D70"/>
    <mergeCell ref="D71:D72"/>
    <mergeCell ref="D74:D75"/>
    <mergeCell ref="D76:D78"/>
    <mergeCell ref="D81:D82"/>
    <mergeCell ref="D83:D84"/>
    <mergeCell ref="D85:D86"/>
    <mergeCell ref="D88:D89"/>
    <mergeCell ref="D90:D91"/>
    <mergeCell ref="D92:D93"/>
    <mergeCell ref="I4:I5"/>
    <mergeCell ref="I6:I7"/>
    <mergeCell ref="I9:I10"/>
    <mergeCell ref="I11:I14"/>
    <mergeCell ref="I15:I16"/>
    <mergeCell ref="I17:I18"/>
    <mergeCell ref="I20:I21"/>
    <mergeCell ref="I22:I35"/>
    <mergeCell ref="I36:I37"/>
    <mergeCell ref="I38:I39"/>
    <mergeCell ref="I40:I41"/>
    <mergeCell ref="I42:I43"/>
    <mergeCell ref="I44:I45"/>
    <mergeCell ref="I47:I48"/>
    <mergeCell ref="I49:I50"/>
    <mergeCell ref="I52:I53"/>
    <mergeCell ref="I57:I60"/>
    <mergeCell ref="I64:I66"/>
    <mergeCell ref="I69:I70"/>
    <mergeCell ref="I71:I72"/>
    <mergeCell ref="I74:I75"/>
    <mergeCell ref="I76:I78"/>
    <mergeCell ref="I81:I82"/>
    <mergeCell ref="I83:I84"/>
    <mergeCell ref="I85:I86"/>
    <mergeCell ref="I88:I89"/>
    <mergeCell ref="I90:I91"/>
    <mergeCell ref="I92:I93"/>
    <mergeCell ref="L4:L5"/>
    <mergeCell ref="L6:L7"/>
    <mergeCell ref="L9:L10"/>
    <mergeCell ref="L11:L14"/>
    <mergeCell ref="L15:L16"/>
    <mergeCell ref="L17:L18"/>
    <mergeCell ref="L20:L21"/>
    <mergeCell ref="L22:L35"/>
    <mergeCell ref="L36:L37"/>
    <mergeCell ref="L38:L39"/>
    <mergeCell ref="L40:L41"/>
    <mergeCell ref="L42:L43"/>
    <mergeCell ref="L44:L45"/>
    <mergeCell ref="L47:L48"/>
    <mergeCell ref="L49:L50"/>
    <mergeCell ref="L52:L53"/>
    <mergeCell ref="L57:L60"/>
    <mergeCell ref="L64:L66"/>
    <mergeCell ref="L67:L68"/>
    <mergeCell ref="L69:L70"/>
    <mergeCell ref="L71:L72"/>
    <mergeCell ref="L74:L75"/>
    <mergeCell ref="L76:L78"/>
    <mergeCell ref="L81:L82"/>
    <mergeCell ref="L83:L84"/>
    <mergeCell ref="L85:L86"/>
    <mergeCell ref="L88:L89"/>
    <mergeCell ref="L90:L91"/>
    <mergeCell ref="L92:L93"/>
  </mergeCells>
  <conditionalFormatting sqref="E8">
    <cfRule type="duplicateValues" dxfId="0" priority="20"/>
  </conditionalFormatting>
  <conditionalFormatting sqref="E43:H43">
    <cfRule type="duplicateValues" dxfId="0" priority="14"/>
  </conditionalFormatting>
  <conditionalFormatting sqref="E51">
    <cfRule type="duplicateValues" dxfId="0" priority="19"/>
  </conditionalFormatting>
  <conditionalFormatting sqref="E54">
    <cfRule type="duplicateValues" dxfId="0" priority="18"/>
  </conditionalFormatting>
  <conditionalFormatting sqref="E61">
    <cfRule type="duplicateValues" dxfId="0" priority="17"/>
  </conditionalFormatting>
  <conditionalFormatting sqref="E73">
    <cfRule type="duplicateValues" dxfId="0" priority="16"/>
  </conditionalFormatting>
  <conditionalFormatting sqref="E87">
    <cfRule type="duplicateValues" dxfId="0" priority="15"/>
  </conditionalFormatting>
  <conditionalFormatting sqref="E11:E13">
    <cfRule type="duplicateValues" dxfId="0" priority="13"/>
  </conditionalFormatting>
  <conditionalFormatting sqref="E17:E18">
    <cfRule type="duplicateValues" dxfId="0" priority="12"/>
  </conditionalFormatting>
  <conditionalFormatting sqref="E22:E34">
    <cfRule type="duplicateValues" dxfId="0" priority="11"/>
  </conditionalFormatting>
  <conditionalFormatting sqref="E36:E39">
    <cfRule type="duplicateValues" dxfId="0" priority="10"/>
  </conditionalFormatting>
  <conditionalFormatting sqref="E44:E45">
    <cfRule type="duplicateValues" dxfId="0" priority="9"/>
  </conditionalFormatting>
  <conditionalFormatting sqref="E57:E60">
    <cfRule type="duplicateValues" dxfId="0" priority="8"/>
  </conditionalFormatting>
  <conditionalFormatting sqref="E64:E66">
    <cfRule type="duplicateValues" dxfId="0" priority="7"/>
  </conditionalFormatting>
  <conditionalFormatting sqref="E71:E72">
    <cfRule type="duplicateValues" dxfId="0" priority="6"/>
  </conditionalFormatting>
  <conditionalFormatting sqref="E74:E75">
    <cfRule type="duplicateValues" dxfId="0" priority="5"/>
  </conditionalFormatting>
  <conditionalFormatting sqref="E83:E84">
    <cfRule type="duplicateValues" dxfId="0" priority="4"/>
  </conditionalFormatting>
  <conditionalFormatting sqref="E85:E86">
    <cfRule type="duplicateValues" dxfId="0" priority="3"/>
  </conditionalFormatting>
  <conditionalFormatting sqref="E90:E91">
    <cfRule type="duplicateValues" dxfId="0" priority="2"/>
  </conditionalFormatting>
  <conditionalFormatting sqref="E92:E93">
    <cfRule type="duplicateValues" dxfId="0" priority="1"/>
  </conditionalFormatting>
  <conditionalFormatting sqref="E4:E7 E55:E56 E67:E70 E62:E63 E49:E50 E88:E89 E46:E47 E76:E82 E52:E53 E40:E42 E19:E21 E15:E16 E9:E10">
    <cfRule type="duplicateValues" dxfId="0" priority="21"/>
  </conditionalFormatting>
  <pageMargins left="0.751388888888889" right="0.751388888888889" top="0.550694444444444" bottom="0.354166666666667" header="0.5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8" sqref="C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2024-06-02T05:38:00Z</dcterms:created>
  <dcterms:modified xsi:type="dcterms:W3CDTF">2024-06-03T09:14:29Z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59FA1C27CFC841FFBD8C5E8D39CA1471_13</vt:lpwstr>
  </property>
  <property fmtid="{D5CDD505-2E9C-101B-9397-08002B2CF9AE}" pid="3" name="KSOProductBuildVer">
    <vt:lpwstr>2052-11.1.0.10314</vt:lpwstr>
  </property>
</Properties>
</file>