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及入围体检人员" sheetId="2" r:id="rId1"/>
  </sheets>
  <definedNames>
    <definedName name="_xlnm._FilterDatabase" localSheetId="0" hidden="1">综合成绩及入围体检人员!$A$3:$E$53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<sst xmlns="http://schemas.openxmlformats.org/spreadsheetml/2006/main" count="30" uniqueCount="11">
  <si>
    <t>附件2</t>
  </si>
  <si>
    <t>海南医学院第一附属医院江东院区
2024年5月招聘工作人员综合成绩及入围体检人员名单
（护理岗位）</t>
  </si>
  <si>
    <t>序号</t>
  </si>
  <si>
    <t>姓名</t>
  </si>
  <si>
    <t>笔试成绩</t>
  </si>
  <si>
    <t>面试成绩</t>
  </si>
  <si>
    <t>综合成绩（面试*60%+业务能力考核成绩*40%）</t>
  </si>
  <si>
    <t>备注</t>
  </si>
  <si>
    <t>入围体检</t>
  </si>
  <si>
    <t>缺考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</si>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</sst>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pane ySplit="3" topLeftCell="A11" activePane="bottomLeft" state="frozen"/>
      <selection/>
      <selection pane="bottomLeft" activeCell="K22" sqref="K22"/>
    </sheetView>
  </sheetViews>
  <sheetFormatPr defaultColWidth="9" defaultRowHeight="13.5" outlineLevelCol="5"/>
  <cols>
    <col min="2" max="4" width="15.75" customWidth="1"/>
    <col min="5" max="5" width="18.75" customWidth="1"/>
    <col min="6" max="6" width="14.25" customWidth="1"/>
  </cols>
  <sheetData>
    <row r="1" ht="24" customHeight="1" spans="1:1">
      <c r="A1" s="1" t="s">
        <v>0</v>
      </c>
    </row>
    <row r="2" ht="57" customHeight="1" spans="1:6">
      <c r="A2" s="2" t="s">
        <v>1</v>
      </c>
      <c r="B2" s="2"/>
      <c r="C2" s="2"/>
      <c r="D2" s="2"/>
      <c r="E2" s="2"/>
      <c r="F2" s="2"/>
    </row>
    <row r="3" ht="51" customHeight="1" spans="1:6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6" t="s">
        <v>7</v>
      </c>
    </row>
    <row r="4" ht="25" customHeight="1" spans="1:6">
      <c r="A4" s="7">
        <v>1</v>
      </c>
      <c r="B4" s="8" t="str">
        <f>"陈琪"</f>
        <v>陈琪</v>
      </c>
      <c r="C4" s="7">
        <v>87</v>
      </c>
      <c r="D4" s="7">
        <v>87.2</v>
      </c>
      <c r="E4" s="7">
        <v>87.08</v>
      </c>
      <c r="F4" s="7" t="s">
        <v>8</v>
      </c>
    </row>
    <row r="5" ht="25" customHeight="1" spans="1:6">
      <c r="A5" s="7">
        <v>2</v>
      </c>
      <c r="B5" s="8" t="str">
        <f>"李玥"</f>
        <v>李玥</v>
      </c>
      <c r="C5" s="7">
        <v>83</v>
      </c>
      <c r="D5" s="7">
        <v>87.8</v>
      </c>
      <c r="E5" s="7">
        <v>84.92</v>
      </c>
      <c r="F5" s="7" t="s">
        <v>8</v>
      </c>
    </row>
    <row r="6" ht="25" customHeight="1" spans="1:6">
      <c r="A6" s="7">
        <v>3</v>
      </c>
      <c r="B6" s="8" t="str">
        <f>"王佳琪"</f>
        <v>王佳琪</v>
      </c>
      <c r="C6" s="7">
        <v>83</v>
      </c>
      <c r="D6" s="7">
        <v>87</v>
      </c>
      <c r="E6" s="7">
        <v>84.6</v>
      </c>
      <c r="F6" s="7" t="s">
        <v>8</v>
      </c>
    </row>
    <row r="7" ht="25" customHeight="1" spans="1:6">
      <c r="A7" s="7">
        <v>4</v>
      </c>
      <c r="B7" s="8" t="str">
        <f>"黄镜霏"</f>
        <v>黄镜霏</v>
      </c>
      <c r="C7" s="7">
        <v>80</v>
      </c>
      <c r="D7" s="7">
        <v>88.2</v>
      </c>
      <c r="E7" s="7">
        <v>83.28</v>
      </c>
      <c r="F7" s="7" t="s">
        <v>8</v>
      </c>
    </row>
    <row r="8" ht="25" customHeight="1" spans="1:6">
      <c r="A8" s="7">
        <v>5</v>
      </c>
      <c r="B8" s="8" t="str">
        <f>"陈海忠"</f>
        <v>陈海忠</v>
      </c>
      <c r="C8" s="7">
        <v>81</v>
      </c>
      <c r="D8" s="7">
        <v>85.6</v>
      </c>
      <c r="E8" s="7">
        <v>82.84</v>
      </c>
      <c r="F8" s="7" t="s">
        <v>8</v>
      </c>
    </row>
    <row r="9" ht="25" customHeight="1" spans="1:6">
      <c r="A9" s="7">
        <v>6</v>
      </c>
      <c r="B9" s="8" t="str">
        <f>"龚盛彬"</f>
        <v>龚盛彬</v>
      </c>
      <c r="C9" s="7">
        <v>81</v>
      </c>
      <c r="D9" s="7">
        <v>84.4</v>
      </c>
      <c r="E9" s="7">
        <v>82.36</v>
      </c>
      <c r="F9" s="7" t="s">
        <v>8</v>
      </c>
    </row>
    <row r="10" ht="25" customHeight="1" spans="1:6">
      <c r="A10" s="7">
        <v>7</v>
      </c>
      <c r="B10" s="8" t="str">
        <f>"冯杨妮"</f>
        <v>冯杨妮</v>
      </c>
      <c r="C10" s="7">
        <v>79</v>
      </c>
      <c r="D10" s="7">
        <v>87.4</v>
      </c>
      <c r="E10" s="7">
        <v>82.36</v>
      </c>
      <c r="F10" s="7" t="s">
        <v>8</v>
      </c>
    </row>
    <row r="11" ht="25" customHeight="1" spans="1:6">
      <c r="A11" s="7">
        <v>8</v>
      </c>
      <c r="B11" s="8" t="str">
        <f>"冯晓静"</f>
        <v>冯晓静</v>
      </c>
      <c r="C11" s="7">
        <v>80</v>
      </c>
      <c r="D11" s="7">
        <v>85.8</v>
      </c>
      <c r="E11" s="7">
        <v>82.32</v>
      </c>
      <c r="F11" s="7" t="s">
        <v>8</v>
      </c>
    </row>
    <row r="12" ht="25" customHeight="1" spans="1:6">
      <c r="A12" s="7">
        <v>9</v>
      </c>
      <c r="B12" s="8" t="str">
        <f>"王梦琳"</f>
        <v>王梦琳</v>
      </c>
      <c r="C12" s="7">
        <v>79</v>
      </c>
      <c r="D12" s="7">
        <v>86.8</v>
      </c>
      <c r="E12" s="7">
        <v>82.12</v>
      </c>
      <c r="F12" s="7" t="s">
        <v>8</v>
      </c>
    </row>
    <row r="13" ht="25" customHeight="1" spans="1:6">
      <c r="A13" s="7">
        <v>10</v>
      </c>
      <c r="B13" s="8" t="str">
        <f>"刘燕芳"</f>
        <v>刘燕芳</v>
      </c>
      <c r="C13" s="7">
        <v>79</v>
      </c>
      <c r="D13" s="7">
        <v>86</v>
      </c>
      <c r="E13" s="7">
        <v>81.8</v>
      </c>
      <c r="F13" s="7" t="s">
        <v>8</v>
      </c>
    </row>
    <row r="14" ht="25" customHeight="1" spans="1:6">
      <c r="A14" s="7">
        <v>11</v>
      </c>
      <c r="B14" s="8" t="str">
        <f>"陈毓康"</f>
        <v>陈毓康</v>
      </c>
      <c r="C14" s="7">
        <v>80</v>
      </c>
      <c r="D14" s="7">
        <v>84</v>
      </c>
      <c r="E14" s="7">
        <v>81.6</v>
      </c>
      <c r="F14" s="7" t="s">
        <v>8</v>
      </c>
    </row>
    <row r="15" ht="25" customHeight="1" spans="1:6">
      <c r="A15" s="7">
        <v>12</v>
      </c>
      <c r="B15" s="8" t="str">
        <f>"何苡珊"</f>
        <v>何苡珊</v>
      </c>
      <c r="C15" s="7">
        <v>79</v>
      </c>
      <c r="D15" s="7">
        <v>85.2</v>
      </c>
      <c r="E15" s="7">
        <v>81.48</v>
      </c>
      <c r="F15" s="7" t="s">
        <v>8</v>
      </c>
    </row>
    <row r="16" ht="25" customHeight="1" spans="1:6">
      <c r="A16" s="7">
        <v>13</v>
      </c>
      <c r="B16" s="8" t="str">
        <f>"王松颖"</f>
        <v>王松颖</v>
      </c>
      <c r="C16" s="7">
        <v>79</v>
      </c>
      <c r="D16" s="7">
        <v>85</v>
      </c>
      <c r="E16" s="7">
        <v>81.4</v>
      </c>
      <c r="F16" s="7" t="s">
        <v>8</v>
      </c>
    </row>
    <row r="17" ht="25" customHeight="1" spans="1:6">
      <c r="A17" s="7">
        <v>14</v>
      </c>
      <c r="B17" s="8" t="str">
        <f>"陈华梅"</f>
        <v>陈华梅</v>
      </c>
      <c r="C17" s="7">
        <v>79</v>
      </c>
      <c r="D17" s="7">
        <v>84.6</v>
      </c>
      <c r="E17" s="7">
        <v>81.24</v>
      </c>
      <c r="F17" s="7" t="s">
        <v>8</v>
      </c>
    </row>
    <row r="18" ht="25" customHeight="1" spans="1:6">
      <c r="A18" s="7">
        <v>15</v>
      </c>
      <c r="B18" s="8" t="str">
        <f>"龙妙玲"</f>
        <v>龙妙玲</v>
      </c>
      <c r="C18" s="7">
        <v>78</v>
      </c>
      <c r="D18" s="7">
        <v>85.4</v>
      </c>
      <c r="E18" s="7">
        <v>80.96</v>
      </c>
      <c r="F18" s="7" t="s">
        <v>8</v>
      </c>
    </row>
    <row r="19" ht="25" customHeight="1" spans="1:6">
      <c r="A19" s="7">
        <v>16</v>
      </c>
      <c r="B19" s="8" t="str">
        <f>"黄夏蝶"</f>
        <v>黄夏蝶</v>
      </c>
      <c r="C19" s="7">
        <v>78</v>
      </c>
      <c r="D19" s="7">
        <v>84.8</v>
      </c>
      <c r="E19" s="7">
        <v>80.72</v>
      </c>
      <c r="F19" s="7" t="s">
        <v>8</v>
      </c>
    </row>
    <row r="20" ht="25" customHeight="1" spans="1:6">
      <c r="A20" s="7">
        <v>17</v>
      </c>
      <c r="B20" s="8" t="str">
        <f>"郑作妮"</f>
        <v>郑作妮</v>
      </c>
      <c r="C20" s="7">
        <v>77</v>
      </c>
      <c r="D20" s="7">
        <v>85.4</v>
      </c>
      <c r="E20" s="7">
        <v>80.36</v>
      </c>
      <c r="F20" s="7" t="s">
        <v>8</v>
      </c>
    </row>
    <row r="21" ht="25" customHeight="1" spans="1:6">
      <c r="A21" s="7">
        <v>18</v>
      </c>
      <c r="B21" s="8" t="str">
        <f>"钟李霞"</f>
        <v>钟李霞</v>
      </c>
      <c r="C21" s="7">
        <v>77</v>
      </c>
      <c r="D21" s="7">
        <v>85</v>
      </c>
      <c r="E21" s="7">
        <v>80.2</v>
      </c>
      <c r="F21" s="7" t="s">
        <v>8</v>
      </c>
    </row>
    <row r="22" ht="25" customHeight="1" spans="1:6">
      <c r="A22" s="7">
        <v>19</v>
      </c>
      <c r="B22" s="8" t="str">
        <f>"李佳依"</f>
        <v>李佳依</v>
      </c>
      <c r="C22" s="7">
        <v>77</v>
      </c>
      <c r="D22" s="7">
        <v>84.2</v>
      </c>
      <c r="E22" s="7">
        <v>79.88</v>
      </c>
      <c r="F22" s="7" t="s">
        <v>8</v>
      </c>
    </row>
    <row r="23" ht="25" customHeight="1" spans="1:6">
      <c r="A23" s="7">
        <v>20</v>
      </c>
      <c r="B23" s="8" t="str">
        <f>"冯佳宁"</f>
        <v>冯佳宁</v>
      </c>
      <c r="C23" s="7">
        <v>77</v>
      </c>
      <c r="D23" s="7">
        <v>83.8</v>
      </c>
      <c r="E23" s="7">
        <v>79.72</v>
      </c>
      <c r="F23" s="7" t="s">
        <v>8</v>
      </c>
    </row>
    <row r="24" ht="25" customHeight="1" spans="1:6">
      <c r="A24" s="7">
        <v>21</v>
      </c>
      <c r="B24" s="8" t="str">
        <f>"孙倩颖"</f>
        <v>孙倩颖</v>
      </c>
      <c r="C24" s="7">
        <v>77</v>
      </c>
      <c r="D24" s="7">
        <v>82</v>
      </c>
      <c r="E24" s="7">
        <v>79</v>
      </c>
      <c r="F24" s="7"/>
    </row>
    <row r="25" ht="25" customHeight="1" spans="1:6">
      <c r="A25" s="7">
        <v>22</v>
      </c>
      <c r="B25" s="8" t="str">
        <f>"黎小风"</f>
        <v>黎小风</v>
      </c>
      <c r="C25" s="7">
        <v>86</v>
      </c>
      <c r="D25" s="7">
        <v>65.2</v>
      </c>
      <c r="E25" s="7">
        <v>77.68</v>
      </c>
      <c r="F25" s="7"/>
    </row>
    <row r="26" ht="25" customHeight="1" spans="1:6">
      <c r="A26" s="7">
        <v>23</v>
      </c>
      <c r="B26" s="8" t="str">
        <f>"吕亚琼"</f>
        <v>吕亚琼</v>
      </c>
      <c r="C26" s="7">
        <v>83</v>
      </c>
      <c r="D26" s="7">
        <v>68.2</v>
      </c>
      <c r="E26" s="7">
        <v>77.08</v>
      </c>
      <c r="F26" s="7"/>
    </row>
    <row r="27" ht="25" customHeight="1" spans="1:6">
      <c r="A27" s="7">
        <v>24</v>
      </c>
      <c r="B27" s="8" t="str">
        <f>"何艳莹"</f>
        <v>何艳莹</v>
      </c>
      <c r="C27" s="7">
        <v>82</v>
      </c>
      <c r="D27" s="7">
        <v>68.8</v>
      </c>
      <c r="E27" s="7">
        <v>76.72</v>
      </c>
      <c r="F27" s="7"/>
    </row>
    <row r="28" ht="25" customHeight="1" spans="1:6">
      <c r="A28" s="7">
        <v>25</v>
      </c>
      <c r="B28" s="8" t="str">
        <f>"林瑞东"</f>
        <v>林瑞东</v>
      </c>
      <c r="C28" s="7">
        <v>83</v>
      </c>
      <c r="D28" s="7">
        <v>67.2</v>
      </c>
      <c r="E28" s="7">
        <v>76.68</v>
      </c>
      <c r="F28" s="7"/>
    </row>
    <row r="29" ht="25" customHeight="1" spans="1:6">
      <c r="A29" s="7">
        <v>26</v>
      </c>
      <c r="B29" s="8" t="str">
        <f>"郭金娟"</f>
        <v>郭金娟</v>
      </c>
      <c r="C29" s="7">
        <v>84</v>
      </c>
      <c r="D29" s="7">
        <v>64.8</v>
      </c>
      <c r="E29" s="7">
        <v>76.32</v>
      </c>
      <c r="F29" s="7"/>
    </row>
    <row r="30" ht="25" customHeight="1" spans="1:6">
      <c r="A30" s="7">
        <v>27</v>
      </c>
      <c r="B30" s="8" t="str">
        <f>"余秀玲"</f>
        <v>余秀玲</v>
      </c>
      <c r="C30" s="7">
        <v>82</v>
      </c>
      <c r="D30" s="7">
        <v>67.2</v>
      </c>
      <c r="E30" s="7">
        <v>76.08</v>
      </c>
      <c r="F30" s="7"/>
    </row>
    <row r="31" ht="25" customHeight="1" spans="1:6">
      <c r="A31" s="7">
        <v>28</v>
      </c>
      <c r="B31" s="8" t="str">
        <f>"阳震"</f>
        <v>阳震</v>
      </c>
      <c r="C31" s="7">
        <v>82</v>
      </c>
      <c r="D31" s="7">
        <v>66.6</v>
      </c>
      <c r="E31" s="7">
        <v>75.84</v>
      </c>
      <c r="F31" s="7"/>
    </row>
    <row r="32" ht="25" customHeight="1" spans="1:6">
      <c r="A32" s="7">
        <v>29</v>
      </c>
      <c r="B32" s="8" t="str">
        <f>"郭育莹"</f>
        <v>郭育莹</v>
      </c>
      <c r="C32" s="7">
        <v>81</v>
      </c>
      <c r="D32" s="7">
        <v>67.4</v>
      </c>
      <c r="E32" s="7">
        <v>75.56</v>
      </c>
      <c r="F32" s="7"/>
    </row>
    <row r="33" ht="25" customHeight="1" spans="1:6">
      <c r="A33" s="7">
        <v>30</v>
      </c>
      <c r="B33" s="8" t="str">
        <f>"商梦丽"</f>
        <v>商梦丽</v>
      </c>
      <c r="C33" s="7">
        <v>81</v>
      </c>
      <c r="D33" s="7">
        <v>66.8</v>
      </c>
      <c r="E33" s="7">
        <v>75.32</v>
      </c>
      <c r="F33" s="7"/>
    </row>
    <row r="34" ht="25" customHeight="1" spans="1:6">
      <c r="A34" s="7">
        <v>31</v>
      </c>
      <c r="B34" s="8" t="str">
        <f>"方希"</f>
        <v>方希</v>
      </c>
      <c r="C34" s="7">
        <v>79</v>
      </c>
      <c r="D34" s="7">
        <v>69</v>
      </c>
      <c r="E34" s="7">
        <v>75</v>
      </c>
      <c r="F34" s="7"/>
    </row>
    <row r="35" ht="25" customHeight="1" spans="1:6">
      <c r="A35" s="7">
        <v>32</v>
      </c>
      <c r="B35" s="8" t="str">
        <f>"李琼兰"</f>
        <v>李琼兰</v>
      </c>
      <c r="C35" s="7">
        <v>81</v>
      </c>
      <c r="D35" s="7">
        <v>65.8</v>
      </c>
      <c r="E35" s="7">
        <v>74.92</v>
      </c>
      <c r="F35" s="7"/>
    </row>
    <row r="36" ht="25" customHeight="1" spans="1:6">
      <c r="A36" s="7">
        <v>33</v>
      </c>
      <c r="B36" s="8" t="str">
        <f>"陈丹香"</f>
        <v>陈丹香</v>
      </c>
      <c r="C36" s="7">
        <v>80</v>
      </c>
      <c r="D36" s="7">
        <v>66.8</v>
      </c>
      <c r="E36" s="7">
        <v>74.72</v>
      </c>
      <c r="F36" s="7"/>
    </row>
    <row r="37" ht="25" customHeight="1" spans="1:6">
      <c r="A37" s="7">
        <v>34</v>
      </c>
      <c r="B37" s="8" t="str">
        <f>"毛艺颖"</f>
        <v>毛艺颖</v>
      </c>
      <c r="C37" s="7">
        <v>79</v>
      </c>
      <c r="D37" s="7">
        <v>68.2</v>
      </c>
      <c r="E37" s="7">
        <v>74.68</v>
      </c>
      <c r="F37" s="7"/>
    </row>
    <row r="38" ht="25" customHeight="1" spans="1:6">
      <c r="A38" s="7">
        <v>35</v>
      </c>
      <c r="B38" s="8" t="str">
        <f>"许迎同"</f>
        <v>许迎同</v>
      </c>
      <c r="C38" s="7">
        <v>79</v>
      </c>
      <c r="D38" s="7">
        <v>68.2</v>
      </c>
      <c r="E38" s="7">
        <v>74.68</v>
      </c>
      <c r="F38" s="7"/>
    </row>
    <row r="39" ht="25" customHeight="1" spans="1:6">
      <c r="A39" s="7">
        <v>36</v>
      </c>
      <c r="B39" s="8" t="str">
        <f>"周慧媚"</f>
        <v>周慧媚</v>
      </c>
      <c r="C39" s="7">
        <v>80</v>
      </c>
      <c r="D39" s="7">
        <v>66.2</v>
      </c>
      <c r="E39" s="7">
        <v>74.48</v>
      </c>
      <c r="F39" s="7"/>
    </row>
    <row r="40" ht="25" customHeight="1" spans="1:6">
      <c r="A40" s="7">
        <v>37</v>
      </c>
      <c r="B40" s="8" t="str">
        <f>"方婷"</f>
        <v>方婷</v>
      </c>
      <c r="C40" s="7">
        <v>77</v>
      </c>
      <c r="D40" s="7">
        <v>69.8</v>
      </c>
      <c r="E40" s="7">
        <v>74.12</v>
      </c>
      <c r="F40" s="7"/>
    </row>
    <row r="41" ht="25" customHeight="1" spans="1:6">
      <c r="A41" s="7">
        <v>38</v>
      </c>
      <c r="B41" s="8" t="str">
        <f>"符永情"</f>
        <v>符永情</v>
      </c>
      <c r="C41" s="7">
        <v>78</v>
      </c>
      <c r="D41" s="7">
        <v>67.8</v>
      </c>
      <c r="E41" s="7">
        <v>73.92</v>
      </c>
      <c r="F41" s="7"/>
    </row>
    <row r="42" ht="25" customHeight="1" spans="1:6">
      <c r="A42" s="7">
        <v>39</v>
      </c>
      <c r="B42" s="8" t="str">
        <f>"潘孝宝"</f>
        <v>潘孝宝</v>
      </c>
      <c r="C42" s="7">
        <v>79</v>
      </c>
      <c r="D42" s="7">
        <v>66.2</v>
      </c>
      <c r="E42" s="7">
        <v>73.88</v>
      </c>
      <c r="F42" s="7"/>
    </row>
    <row r="43" ht="25" customHeight="1" spans="1:6">
      <c r="A43" s="7">
        <v>40</v>
      </c>
      <c r="B43" s="8" t="str">
        <f>"陈燕"</f>
        <v>陈燕</v>
      </c>
      <c r="C43" s="7">
        <v>79</v>
      </c>
      <c r="D43" s="7">
        <v>65.8</v>
      </c>
      <c r="E43" s="7">
        <v>73.72</v>
      </c>
      <c r="F43" s="7"/>
    </row>
    <row r="44" ht="25" customHeight="1" spans="1:6">
      <c r="A44" s="7">
        <v>41</v>
      </c>
      <c r="B44" s="8" t="str">
        <f>"林静"</f>
        <v>林静</v>
      </c>
      <c r="C44" s="7">
        <v>79</v>
      </c>
      <c r="D44" s="7">
        <v>65.8</v>
      </c>
      <c r="E44" s="7">
        <v>73.72</v>
      </c>
      <c r="F44" s="7"/>
    </row>
    <row r="45" ht="25" customHeight="1" spans="1:6">
      <c r="A45" s="7">
        <v>42</v>
      </c>
      <c r="B45" s="8" t="str">
        <f>"刘欣柳"</f>
        <v>刘欣柳</v>
      </c>
      <c r="C45" s="7">
        <v>78</v>
      </c>
      <c r="D45" s="7">
        <v>66.6</v>
      </c>
      <c r="E45" s="7">
        <v>73.44</v>
      </c>
      <c r="F45" s="7"/>
    </row>
    <row r="46" ht="25" customHeight="1" spans="1:6">
      <c r="A46" s="7">
        <v>43</v>
      </c>
      <c r="B46" s="8" t="str">
        <f>"董丽苇"</f>
        <v>董丽苇</v>
      </c>
      <c r="C46" s="7">
        <v>77</v>
      </c>
      <c r="D46" s="7">
        <v>67.4</v>
      </c>
      <c r="E46" s="7">
        <v>73.16</v>
      </c>
      <c r="F46" s="7"/>
    </row>
    <row r="47" ht="25" customHeight="1" spans="1:6">
      <c r="A47" s="7">
        <v>44</v>
      </c>
      <c r="B47" s="8" t="str">
        <f>"王海琴"</f>
        <v>王海琴</v>
      </c>
      <c r="C47" s="7">
        <v>77</v>
      </c>
      <c r="D47" s="7">
        <v>66.4</v>
      </c>
      <c r="E47" s="7">
        <v>72.76</v>
      </c>
      <c r="F47" s="7"/>
    </row>
    <row r="48" ht="25" customHeight="1" spans="1:6">
      <c r="A48" s="7">
        <v>45</v>
      </c>
      <c r="B48" s="8" t="str">
        <f>"邢贞萍"</f>
        <v>邢贞萍</v>
      </c>
      <c r="C48" s="7">
        <v>77</v>
      </c>
      <c r="D48" s="7">
        <v>66.2</v>
      </c>
      <c r="E48" s="7">
        <v>72.68</v>
      </c>
      <c r="F48" s="7"/>
    </row>
    <row r="49" ht="25" customHeight="1" spans="1:6">
      <c r="A49" s="7">
        <v>46</v>
      </c>
      <c r="B49" s="8" t="str">
        <f>"陈小梅"</f>
        <v>陈小梅</v>
      </c>
      <c r="C49" s="7">
        <v>77</v>
      </c>
      <c r="D49" s="7">
        <v>66</v>
      </c>
      <c r="E49" s="7">
        <v>72.6</v>
      </c>
      <c r="F49" s="7"/>
    </row>
    <row r="50" ht="25" customHeight="1" spans="1:6">
      <c r="A50" s="7">
        <v>47</v>
      </c>
      <c r="B50" s="8" t="str">
        <f>"蒋婷"</f>
        <v>蒋婷</v>
      </c>
      <c r="C50" s="7">
        <v>77</v>
      </c>
      <c r="D50" s="7">
        <v>66</v>
      </c>
      <c r="E50" s="7">
        <v>72.6</v>
      </c>
      <c r="F50" s="7"/>
    </row>
    <row r="51" ht="25" customHeight="1" spans="1:6">
      <c r="A51" s="7">
        <v>48</v>
      </c>
      <c r="B51" s="8" t="str">
        <f>"罗仙玲"</f>
        <v>罗仙玲</v>
      </c>
      <c r="C51" s="7">
        <v>77</v>
      </c>
      <c r="D51" s="7">
        <v>66</v>
      </c>
      <c r="E51" s="7">
        <v>72.6</v>
      </c>
      <c r="F51" s="7"/>
    </row>
    <row r="52" ht="25" customHeight="1" spans="1:6">
      <c r="A52" s="7">
        <v>49</v>
      </c>
      <c r="B52" s="8" t="str">
        <f>"邢增蚯"</f>
        <v>邢增蚯</v>
      </c>
      <c r="C52" s="7">
        <v>77</v>
      </c>
      <c r="D52" s="7">
        <v>64</v>
      </c>
      <c r="E52" s="7">
        <v>71.8</v>
      </c>
      <c r="F52" s="7"/>
    </row>
    <row r="53" ht="25" customHeight="1" spans="1:6">
      <c r="A53" s="7">
        <v>50</v>
      </c>
      <c r="B53" s="8" t="str">
        <f>"陈茹"</f>
        <v>陈茹</v>
      </c>
      <c r="C53" s="7">
        <v>77</v>
      </c>
      <c r="D53" s="7" t="s">
        <v>9</v>
      </c>
      <c r="E53" s="7" t="s">
        <v>10</v>
      </c>
      <c r="F53" s="7"/>
    </row>
  </sheetData>
  <autoFilter ref="A3:E53">
    <sortState ref="A3:E53">
      <sortCondition ref="E4" descending="1"/>
    </sortState>
    <extLst/>
  </autoFilter>
  <mergeCells count="1">
    <mergeCell ref="A2:F2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综合成绩及入围体检人员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樱仪V函数回归必大发FXFXFXFXFX</cp:lastModifiedBy>
  <dcterms:created xsi:type="dcterms:W3CDTF">2023-05-12T11:15:00Z</dcterms:created>
  <dcterms:modified xsi:type="dcterms:W3CDTF">2024-06-04T02:06:14Z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19676761781C4D29AE6D76DCEF7DB969_12</vt:lpwstr>
  </property>
</Properties>
</file>