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316" sheetId="1" r:id="rId1"/>
  </sheets>
  <definedNames>
    <definedName name="_xlnm._FilterDatabase" localSheetId="0" hidden="1">'316'!$A$3:$J$153</definedName>
    <definedName name="_xlnm.Print_Titles" localSheetId="0">'316'!$2:$3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<sst xmlns="http://schemas.openxmlformats.org/spreadsheetml/2006/main" count="532" uniqueCount="218">
  <si>
    <t>附件3</t>
  </si>
  <si>
    <t>伊金霍洛旗公立医院自主招聘卫生专业人员拟录用人员名单</t>
  </si>
  <si>
    <t>岗位
代码</t>
  </si>
  <si>
    <t>岗位名称</t>
  </si>
  <si>
    <t>招聘单位</t>
  </si>
  <si>
    <t>姓名</t>
  </si>
  <si>
    <t>准考证号</t>
  </si>
  <si>
    <t>备注</t>
  </si>
  <si>
    <t>301</t>
  </si>
  <si>
    <t>护理岗位</t>
  </si>
  <si>
    <t>伊金霍洛旗妇幼保健院</t>
  </si>
  <si>
    <t>李春梅</t>
  </si>
  <si>
    <t>24301020107</t>
  </si>
  <si>
    <t>王昊宇</t>
  </si>
  <si>
    <t>24301020109</t>
  </si>
  <si>
    <t>李娜</t>
  </si>
  <si>
    <t>24301020102</t>
  </si>
  <si>
    <t>陈建林</t>
  </si>
  <si>
    <t>24301020106</t>
  </si>
  <si>
    <t>祁艳丽</t>
  </si>
  <si>
    <t>24301020111</t>
  </si>
  <si>
    <t>张娜</t>
  </si>
  <si>
    <t>24301020112</t>
  </si>
  <si>
    <t>苏建华</t>
  </si>
  <si>
    <t>24301020114</t>
  </si>
  <si>
    <t>袁楚轩</t>
  </si>
  <si>
    <t>24301020105</t>
  </si>
  <si>
    <t>超声岗位</t>
  </si>
  <si>
    <t>303</t>
  </si>
  <si>
    <t>妇产科岗位</t>
  </si>
  <si>
    <t>沈国蛰</t>
  </si>
  <si>
    <t>24303020120</t>
  </si>
  <si>
    <t>305</t>
  </si>
  <si>
    <t>急诊医学岗位</t>
  </si>
  <si>
    <t>伊金霍洛旗人民医院</t>
  </si>
  <si>
    <t>孟庆波</t>
  </si>
  <si>
    <t>24305020124</t>
  </si>
  <si>
    <t>宋宇飞</t>
  </si>
  <si>
    <t>24305020123</t>
  </si>
  <si>
    <t>307</t>
  </si>
  <si>
    <t>骨外科岗位</t>
  </si>
  <si>
    <t>崔鹏飞</t>
  </si>
  <si>
    <t>24307020129</t>
  </si>
  <si>
    <t>308</t>
  </si>
  <si>
    <t>泌尿外科岗位</t>
  </si>
  <si>
    <t>李洋</t>
  </si>
  <si>
    <t>24308020130</t>
  </si>
  <si>
    <t>309</t>
  </si>
  <si>
    <t>重症医学岗位</t>
  </si>
  <si>
    <t>游燕君</t>
  </si>
  <si>
    <t>24309020201</t>
  </si>
  <si>
    <t>310</t>
  </si>
  <si>
    <t>邬宏</t>
  </si>
  <si>
    <t>24310020206</t>
  </si>
  <si>
    <t>史艳婷</t>
  </si>
  <si>
    <t>24310020202</t>
  </si>
  <si>
    <t>王宇环</t>
  </si>
  <si>
    <t>24310020203</t>
  </si>
  <si>
    <t>314</t>
  </si>
  <si>
    <t>麻醉岗位</t>
  </si>
  <si>
    <t>吴海燕</t>
  </si>
  <si>
    <t>24314020208</t>
  </si>
  <si>
    <t>315</t>
  </si>
  <si>
    <t>消化内科岗位</t>
  </si>
  <si>
    <t>王翠</t>
  </si>
  <si>
    <t>24315020210</t>
  </si>
  <si>
    <t>316</t>
  </si>
  <si>
    <t>病理岗位</t>
  </si>
  <si>
    <t>赵嘉琪</t>
  </si>
  <si>
    <t>24316020211</t>
  </si>
  <si>
    <t>320</t>
  </si>
  <si>
    <t>中医岗位</t>
  </si>
  <si>
    <t>贺婷</t>
  </si>
  <si>
    <t>24320020217</t>
  </si>
  <si>
    <t>影像岗位</t>
  </si>
  <si>
    <t>影像岗位1</t>
  </si>
  <si>
    <t>324</t>
  </si>
  <si>
    <t>临床药学岗位</t>
  </si>
  <si>
    <t>郑科</t>
  </si>
  <si>
    <t>24324020228</t>
  </si>
  <si>
    <t>325</t>
  </si>
  <si>
    <t>药学岗位</t>
  </si>
  <si>
    <t>茹媛</t>
  </si>
  <si>
    <t>24325020304</t>
  </si>
  <si>
    <t>327</t>
  </si>
  <si>
    <t>蒙医岗位</t>
  </si>
  <si>
    <t>伊金霍洛旗蒙医综合医院</t>
  </si>
  <si>
    <t>乌东高娃</t>
  </si>
  <si>
    <t>24327020406</t>
  </si>
  <si>
    <t>328</t>
  </si>
  <si>
    <t>传统疗术岗位</t>
  </si>
  <si>
    <t>乌云娜</t>
  </si>
  <si>
    <t>24328020412</t>
  </si>
  <si>
    <t>乌云巴图</t>
  </si>
  <si>
    <t>24328020409</t>
  </si>
  <si>
    <t>329</t>
  </si>
  <si>
    <t>杨霞</t>
  </si>
  <si>
    <t>24329020430</t>
  </si>
  <si>
    <t>尚可意</t>
  </si>
  <si>
    <t>24329020519</t>
  </si>
  <si>
    <t>杨新澳</t>
  </si>
  <si>
    <t>24329020416</t>
  </si>
  <si>
    <t>王镜微</t>
  </si>
  <si>
    <t>24329020414</t>
  </si>
  <si>
    <t>李昕</t>
  </si>
  <si>
    <t>24329020515</t>
  </si>
  <si>
    <t>丁媛</t>
  </si>
  <si>
    <t>24329020425</t>
  </si>
  <si>
    <t>刘燕</t>
  </si>
  <si>
    <t>24329020523</t>
  </si>
  <si>
    <t>王帆帆</t>
  </si>
  <si>
    <t>24329020501</t>
  </si>
  <si>
    <t>王岳</t>
  </si>
  <si>
    <t>24329020420</t>
  </si>
  <si>
    <t>赵慧敏</t>
  </si>
  <si>
    <t>24329020419</t>
  </si>
  <si>
    <t>刘芳</t>
  </si>
  <si>
    <t>24329020428</t>
  </si>
  <si>
    <t>院玉凤</t>
  </si>
  <si>
    <t>24329020422</t>
  </si>
  <si>
    <t>王欣</t>
  </si>
  <si>
    <t>24329020507</t>
  </si>
  <si>
    <t>张小梅</t>
  </si>
  <si>
    <t>24329020514</t>
  </si>
  <si>
    <t>白艳梅</t>
  </si>
  <si>
    <t>24329020503</t>
  </si>
  <si>
    <t>杨乐</t>
  </si>
  <si>
    <t>24329020505</t>
  </si>
  <si>
    <t>苏艳</t>
  </si>
  <si>
    <t>24329020421</t>
  </si>
  <si>
    <t>袁慧</t>
  </si>
  <si>
    <t>24329020520</t>
  </si>
  <si>
    <t>330</t>
  </si>
  <si>
    <t>“兼通蒙古语言文字”护理岗位</t>
  </si>
  <si>
    <t>叶世杰</t>
  </si>
  <si>
    <t>24330020527</t>
  </si>
  <si>
    <t>阿日贡其木格</t>
  </si>
  <si>
    <t>24330020602</t>
  </si>
  <si>
    <t>阿荣</t>
  </si>
  <si>
    <t>24330020530</t>
  </si>
  <si>
    <t>托亚</t>
  </si>
  <si>
    <t>24330020528</t>
  </si>
  <si>
    <t>哈斯格格</t>
  </si>
  <si>
    <t>24330020526</t>
  </si>
  <si>
    <t>依日贵</t>
  </si>
  <si>
    <t>24330020601</t>
  </si>
  <si>
    <t>331</t>
  </si>
  <si>
    <t>药剂岗位</t>
  </si>
  <si>
    <t>呼峰</t>
  </si>
  <si>
    <t>24331020604</t>
  </si>
  <si>
    <t>332</t>
  </si>
  <si>
    <t>蒙药岗位</t>
  </si>
  <si>
    <t>阿米拉</t>
  </si>
  <si>
    <t>24332020609</t>
  </si>
  <si>
    <t>333</t>
  </si>
  <si>
    <t>临床岗位</t>
  </si>
  <si>
    <t>张宇</t>
  </si>
  <si>
    <t>24333020611</t>
  </si>
  <si>
    <t>高瑞芳</t>
  </si>
  <si>
    <t>24333020614</t>
  </si>
  <si>
    <t>马娜</t>
  </si>
  <si>
    <t>24333020612</t>
  </si>
  <si>
    <t>334</t>
  </si>
  <si>
    <t>中医科岗位</t>
  </si>
  <si>
    <t>奇园</t>
  </si>
  <si>
    <t>24334020615</t>
  </si>
  <si>
    <t>336</t>
  </si>
  <si>
    <t>伊金霍洛旗蒙医综合医院（旗招镇用）</t>
  </si>
  <si>
    <t>王金峰</t>
  </si>
  <si>
    <t>24336020625</t>
  </si>
  <si>
    <t>王慧</t>
  </si>
  <si>
    <t>24336020701</t>
  </si>
  <si>
    <t>杨菊艳</t>
  </si>
  <si>
    <t>24336020623</t>
  </si>
  <si>
    <t>刘娅妮</t>
  </si>
  <si>
    <t>24336020622</t>
  </si>
  <si>
    <t>贾顺</t>
  </si>
  <si>
    <t>24336020630</t>
  </si>
  <si>
    <t>王治刚</t>
  </si>
  <si>
    <t>24336020620</t>
  </si>
  <si>
    <t>周旭杰</t>
  </si>
  <si>
    <t>24336020617</t>
  </si>
  <si>
    <t>尚泽中</t>
  </si>
  <si>
    <t>24336020621</t>
  </si>
  <si>
    <t>337</t>
  </si>
  <si>
    <t>李国强</t>
  </si>
  <si>
    <t>24337020705</t>
  </si>
  <si>
    <t>秦雨</t>
  </si>
  <si>
    <t>24337020712</t>
  </si>
  <si>
    <t>王俊平</t>
  </si>
  <si>
    <t>24337020710</t>
  </si>
  <si>
    <t>陈晓琴</t>
  </si>
  <si>
    <t>24337020707</t>
  </si>
  <si>
    <t>宋泽涛</t>
  </si>
  <si>
    <t>24337020704</t>
  </si>
  <si>
    <t>影像技师岗位</t>
  </si>
  <si>
    <t>检验岗位</t>
  </si>
  <si>
    <t>卢悦瑞</t>
  </si>
  <si>
    <t>24341021020</t>
  </si>
  <si>
    <t>王婷</t>
  </si>
  <si>
    <t>24341021024</t>
  </si>
  <si>
    <t>任惠娟</t>
  </si>
  <si>
    <t>24341021015</t>
  </si>
  <si>
    <t>王淑玥</t>
  </si>
  <si>
    <t>24341021023</t>
  </si>
  <si>
    <t>口腔岗位</t>
  </si>
  <si>
    <t>王新月</t>
  </si>
  <si>
    <t>24342021025</t>
  </si>
  <si>
    <t>康复岗位</t>
  </si>
  <si>
    <t>郭晓宇</t>
  </si>
  <si>
    <t>24343021102</t>
  </si>
  <si>
    <t>王园</t>
  </si>
  <si>
    <t>24343021103</t>
  </si>
  <si>
    <t>345</t>
  </si>
  <si>
    <t>眼视光岗位</t>
  </si>
  <si>
    <t>刘阳</t>
  </si>
  <si>
    <t>24345021406</t>
  </si>
  <si>
    <t>医共体基层
会计审计岗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</si>
</sst>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shrinkToFit="1"/>
    </xf>
    <xf numFmtId="0" fontId="2" fillId="0" borderId="0" xfId="0" applyFont="1" applyAlignment="1">
      <alignment vertical="center"/>
    </xf>
    <xf numFmtId="0" fontId="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53"/>
  <sheetViews>
    <sheetView tabSelected="1" topLeftCell="A145" workbookViewId="0">
      <selection activeCell="H148" sqref="H148"/>
    </sheetView>
  </sheetViews>
  <sheetFormatPr defaultColWidth="8.89166666666667" defaultRowHeight="13.5"/>
  <cols>
    <col min="1" max="1" width="7.25" style="3" customWidth="1"/>
    <col min="2" max="2" width="15.6333333333333" style="3" customWidth="1"/>
    <col min="3" max="3" width="23.3333333333333" style="4" customWidth="1"/>
    <col min="4" max="4" width="16.25" style="5" customWidth="1"/>
    <col min="5" max="5" width="16.25" style="3" customWidth="1"/>
    <col min="6" max="6" width="16.6333333333333" style="3" customWidth="1"/>
    <col min="7" max="16384" width="8.89166666666667" style="3"/>
  </cols>
  <sheetData>
    <row r="1" ht="30" customHeight="1" spans="1:3">
      <c r="A1" s="6" t="s">
        <v>0</v>
      </c>
      <c r="B1" s="6"/>
      <c r="C1" s="7"/>
    </row>
    <row r="2" ht="39" customHeight="1" spans="1:10">
      <c r="A2" s="8" t="s">
        <v>1</v>
      </c>
      <c r="B2" s="8"/>
      <c r="C2" s="8"/>
      <c r="D2" s="9"/>
      <c r="E2" s="8"/>
      <c r="F2" s="8"/>
      <c r="J2" s="20"/>
    </row>
    <row r="3" ht="37" customHeight="1" spans="1:6">
      <c r="A3" s="10" t="s">
        <v>2</v>
      </c>
      <c r="B3" s="11" t="s">
        <v>3</v>
      </c>
      <c r="C3" s="10" t="s">
        <v>4</v>
      </c>
      <c r="D3" s="12" t="s">
        <v>5</v>
      </c>
      <c r="E3" s="11" t="s">
        <v>6</v>
      </c>
      <c r="F3" s="13" t="s">
        <v>7</v>
      </c>
    </row>
    <row r="4" ht="30" customHeight="1" spans="1:6">
      <c r="A4" s="14" t="s">
        <v>8</v>
      </c>
      <c r="B4" s="15" t="s">
        <v>9</v>
      </c>
      <c r="C4" s="16" t="s">
        <v>10</v>
      </c>
      <c r="D4" s="17" t="s">
        <v>11</v>
      </c>
      <c r="E4" s="14" t="s">
        <v>12</v>
      </c>
      <c r="F4" s="18"/>
    </row>
    <row r="5" ht="30" customHeight="1" spans="1:6">
      <c r="A5" s="14" t="s">
        <v>8</v>
      </c>
      <c r="B5" s="15" t="s">
        <v>9</v>
      </c>
      <c r="C5" s="16" t="s">
        <v>10</v>
      </c>
      <c r="D5" s="17" t="s">
        <v>13</v>
      </c>
      <c r="E5" s="14" t="s">
        <v>14</v>
      </c>
      <c r="F5" s="18"/>
    </row>
    <row r="6" ht="30" customHeight="1" spans="1:6">
      <c r="A6" s="14" t="s">
        <v>8</v>
      </c>
      <c r="B6" s="15" t="s">
        <v>9</v>
      </c>
      <c r="C6" s="16" t="s">
        <v>10</v>
      </c>
      <c r="D6" s="17" t="s">
        <v>15</v>
      </c>
      <c r="E6" s="14" t="s">
        <v>16</v>
      </c>
      <c r="F6" s="18"/>
    </row>
    <row r="7" ht="30" customHeight="1" spans="1:6">
      <c r="A7" s="14" t="s">
        <v>8</v>
      </c>
      <c r="B7" s="15" t="s">
        <v>9</v>
      </c>
      <c r="C7" s="16" t="s">
        <v>10</v>
      </c>
      <c r="D7" s="17" t="s">
        <v>17</v>
      </c>
      <c r="E7" s="14" t="s">
        <v>18</v>
      </c>
      <c r="F7" s="18"/>
    </row>
    <row r="8" ht="30" customHeight="1" spans="1:6">
      <c r="A8" s="14" t="s">
        <v>8</v>
      </c>
      <c r="B8" s="15" t="s">
        <v>9</v>
      </c>
      <c r="C8" s="16" t="s">
        <v>10</v>
      </c>
      <c r="D8" s="17" t="s">
        <v>19</v>
      </c>
      <c r="E8" s="14" t="s">
        <v>20</v>
      </c>
      <c r="F8" s="18"/>
    </row>
    <row r="9" ht="30" customHeight="1" spans="1:6">
      <c r="A9" s="14" t="s">
        <v>8</v>
      </c>
      <c r="B9" s="15" t="s">
        <v>9</v>
      </c>
      <c r="C9" s="16" t="s">
        <v>10</v>
      </c>
      <c r="D9" s="17" t="s">
        <v>21</v>
      </c>
      <c r="E9" s="14" t="s">
        <v>22</v>
      </c>
      <c r="F9" s="18"/>
    </row>
    <row r="10" s="1" customFormat="1" ht="30" customHeight="1" spans="1:7">
      <c r="A10" s="14" t="s">
        <v>8</v>
      </c>
      <c r="B10" s="15" t="s">
        <v>9</v>
      </c>
      <c r="C10" s="16" t="s">
        <v>10</v>
      </c>
      <c r="D10" s="17" t="s">
        <v>23</v>
      </c>
      <c r="E10" s="14" t="s">
        <v>24</v>
      </c>
      <c r="F10" s="18"/>
      <c r="G10" s="3"/>
    </row>
    <row r="11" s="1" customFormat="1" ht="30" customHeight="1" spans="1:7">
      <c r="A11" s="14" t="s">
        <v>8</v>
      </c>
      <c r="B11" s="15" t="s">
        <v>9</v>
      </c>
      <c r="C11" s="16" t="s">
        <v>10</v>
      </c>
      <c r="D11" s="17" t="s">
        <v>25</v>
      </c>
      <c r="E11" s="14" t="s">
        <v>26</v>
      </c>
      <c r="F11" s="18"/>
      <c r="G11" s="3"/>
    </row>
    <row r="12" s="1" customFormat="1" ht="30" customHeight="1" spans="1:7">
      <c r="A12" s="14" t="str">
        <f>"302"</f>
        <v>302</v>
      </c>
      <c r="B12" s="19" t="s">
        <v>27</v>
      </c>
      <c r="C12" s="16" t="s">
        <v>10</v>
      </c>
      <c r="D12" s="17" t="str">
        <f>"高毛"</f>
        <v>高毛</v>
      </c>
      <c r="E12" s="14" t="str">
        <f>"24302020117"</f>
        <v>24302020117</v>
      </c>
      <c r="F12" s="18"/>
      <c r="G12" s="3"/>
    </row>
    <row r="13" s="1" customFormat="1" ht="30" customHeight="1" spans="1:7">
      <c r="A13" s="14" t="str">
        <f>"302"</f>
        <v>302</v>
      </c>
      <c r="B13" s="19" t="s">
        <v>27</v>
      </c>
      <c r="C13" s="16" t="s">
        <v>10</v>
      </c>
      <c r="D13" s="17" t="str">
        <f>"撖兵"</f>
        <v>撖兵</v>
      </c>
      <c r="E13" s="14" t="str">
        <f>"24302020116"</f>
        <v>24302020116</v>
      </c>
      <c r="F13" s="18"/>
      <c r="G13" s="3"/>
    </row>
    <row r="14" s="1" customFormat="1" ht="30" customHeight="1" spans="1:7">
      <c r="A14" s="14" t="str">
        <f>"302"</f>
        <v>302</v>
      </c>
      <c r="B14" s="19" t="s">
        <v>27</v>
      </c>
      <c r="C14" s="16" t="s">
        <v>10</v>
      </c>
      <c r="D14" s="17" t="str">
        <f>"贺鹏瑞"</f>
        <v>贺鹏瑞</v>
      </c>
      <c r="E14" s="14" t="str">
        <f>"24302020119"</f>
        <v>24302020119</v>
      </c>
      <c r="F14" s="18"/>
      <c r="G14" s="3"/>
    </row>
    <row r="15" s="1" customFormat="1" ht="30" customHeight="1" spans="1:7">
      <c r="A15" s="14" t="s">
        <v>28</v>
      </c>
      <c r="B15" s="15" t="s">
        <v>29</v>
      </c>
      <c r="C15" s="16" t="s">
        <v>10</v>
      </c>
      <c r="D15" s="17" t="s">
        <v>30</v>
      </c>
      <c r="E15" s="14" t="s">
        <v>31</v>
      </c>
      <c r="F15" s="18"/>
      <c r="G15" s="3"/>
    </row>
    <row r="16" s="1" customFormat="1" ht="30" customHeight="1" spans="1:7">
      <c r="A16" s="14" t="s">
        <v>32</v>
      </c>
      <c r="B16" s="15" t="s">
        <v>33</v>
      </c>
      <c r="C16" s="16" t="s">
        <v>34</v>
      </c>
      <c r="D16" s="17" t="s">
        <v>35</v>
      </c>
      <c r="E16" s="14" t="s">
        <v>36</v>
      </c>
      <c r="F16" s="18"/>
      <c r="G16" s="3"/>
    </row>
    <row r="17" s="1" customFormat="1" ht="30" customHeight="1" spans="1:7">
      <c r="A17" s="14" t="s">
        <v>32</v>
      </c>
      <c r="B17" s="15" t="s">
        <v>33</v>
      </c>
      <c r="C17" s="16" t="s">
        <v>34</v>
      </c>
      <c r="D17" s="17" t="s">
        <v>37</v>
      </c>
      <c r="E17" s="14" t="s">
        <v>38</v>
      </c>
      <c r="F17" s="18"/>
      <c r="G17" s="3"/>
    </row>
    <row r="18" s="1" customFormat="1" ht="30" customHeight="1" spans="1:7">
      <c r="A18" s="14" t="s">
        <v>39</v>
      </c>
      <c r="B18" s="15" t="s">
        <v>40</v>
      </c>
      <c r="C18" s="16" t="s">
        <v>34</v>
      </c>
      <c r="D18" s="17" t="s">
        <v>41</v>
      </c>
      <c r="E18" s="14" t="s">
        <v>42</v>
      </c>
      <c r="F18" s="18"/>
      <c r="G18" s="3"/>
    </row>
    <row r="19" s="1" customFormat="1" ht="30" customHeight="1" spans="1:7">
      <c r="A19" s="14" t="s">
        <v>43</v>
      </c>
      <c r="B19" s="15" t="s">
        <v>44</v>
      </c>
      <c r="C19" s="16" t="s">
        <v>34</v>
      </c>
      <c r="D19" s="17" t="s">
        <v>45</v>
      </c>
      <c r="E19" s="14" t="s">
        <v>46</v>
      </c>
      <c r="F19" s="18"/>
      <c r="G19" s="3"/>
    </row>
    <row r="20" s="1" customFormat="1" ht="30" customHeight="1" spans="1:7">
      <c r="A20" s="14" t="s">
        <v>47</v>
      </c>
      <c r="B20" s="15" t="s">
        <v>48</v>
      </c>
      <c r="C20" s="16" t="s">
        <v>34</v>
      </c>
      <c r="D20" s="17" t="s">
        <v>49</v>
      </c>
      <c r="E20" s="14" t="s">
        <v>50</v>
      </c>
      <c r="F20" s="18"/>
      <c r="G20" s="3"/>
    </row>
    <row r="21" s="1" customFormat="1" ht="30" customHeight="1" spans="1:7">
      <c r="A21" s="14" t="s">
        <v>51</v>
      </c>
      <c r="B21" s="15" t="s">
        <v>29</v>
      </c>
      <c r="C21" s="16" t="s">
        <v>34</v>
      </c>
      <c r="D21" s="17" t="s">
        <v>52</v>
      </c>
      <c r="E21" s="14" t="s">
        <v>53</v>
      </c>
      <c r="F21" s="18"/>
      <c r="G21" s="3"/>
    </row>
    <row r="22" s="1" customFormat="1" ht="30" customHeight="1" spans="1:7">
      <c r="A22" s="14" t="s">
        <v>51</v>
      </c>
      <c r="B22" s="15" t="s">
        <v>29</v>
      </c>
      <c r="C22" s="16" t="s">
        <v>34</v>
      </c>
      <c r="D22" s="17" t="s">
        <v>54</v>
      </c>
      <c r="E22" s="14" t="s">
        <v>55</v>
      </c>
      <c r="F22" s="18"/>
      <c r="G22" s="3"/>
    </row>
    <row r="23" s="1" customFormat="1" ht="30" customHeight="1" spans="1:7">
      <c r="A23" s="14" t="s">
        <v>51</v>
      </c>
      <c r="B23" s="15" t="s">
        <v>29</v>
      </c>
      <c r="C23" s="16" t="s">
        <v>34</v>
      </c>
      <c r="D23" s="17" t="s">
        <v>56</v>
      </c>
      <c r="E23" s="14" t="s">
        <v>57</v>
      </c>
      <c r="F23" s="18"/>
      <c r="G23" s="3"/>
    </row>
    <row r="24" s="1" customFormat="1" ht="30" customHeight="1" spans="1:7">
      <c r="A24" s="14" t="s">
        <v>58</v>
      </c>
      <c r="B24" s="15" t="s">
        <v>59</v>
      </c>
      <c r="C24" s="16" t="s">
        <v>34</v>
      </c>
      <c r="D24" s="17" t="s">
        <v>60</v>
      </c>
      <c r="E24" s="14" t="s">
        <v>61</v>
      </c>
      <c r="F24" s="18"/>
      <c r="G24" s="3"/>
    </row>
    <row r="25" s="1" customFormat="1" ht="30" customHeight="1" spans="1:7">
      <c r="A25" s="14" t="s">
        <v>62</v>
      </c>
      <c r="B25" s="15" t="s">
        <v>63</v>
      </c>
      <c r="C25" s="16" t="s">
        <v>34</v>
      </c>
      <c r="D25" s="17" t="s">
        <v>64</v>
      </c>
      <c r="E25" s="14" t="s">
        <v>65</v>
      </c>
      <c r="F25" s="18"/>
      <c r="G25" s="3"/>
    </row>
    <row r="26" s="1" customFormat="1" ht="30" customHeight="1" spans="1:7">
      <c r="A26" s="14" t="s">
        <v>66</v>
      </c>
      <c r="B26" s="14" t="s">
        <v>67</v>
      </c>
      <c r="C26" s="16" t="s">
        <v>34</v>
      </c>
      <c r="D26" s="17" t="s">
        <v>68</v>
      </c>
      <c r="E26" s="14" t="s">
        <v>69</v>
      </c>
      <c r="F26" s="18"/>
      <c r="G26" s="3"/>
    </row>
    <row r="27" s="1" customFormat="1" ht="30" customHeight="1" spans="1:7">
      <c r="A27" s="14" t="s">
        <v>70</v>
      </c>
      <c r="B27" s="19" t="s">
        <v>71</v>
      </c>
      <c r="C27" s="16" t="s">
        <v>34</v>
      </c>
      <c r="D27" s="17" t="s">
        <v>72</v>
      </c>
      <c r="E27" s="14" t="s">
        <v>73</v>
      </c>
      <c r="F27" s="18"/>
      <c r="G27" s="3"/>
    </row>
    <row r="28" s="1" customFormat="1" ht="30" customHeight="1" spans="1:7">
      <c r="A28" s="14" t="str">
        <f>"322"</f>
        <v>322</v>
      </c>
      <c r="B28" s="19" t="s">
        <v>74</v>
      </c>
      <c r="C28" s="16" t="s">
        <v>34</v>
      </c>
      <c r="D28" s="17" t="str">
        <f>"李志生"</f>
        <v>李志生</v>
      </c>
      <c r="E28" s="14" t="str">
        <f>"24322020223"</f>
        <v>24322020223</v>
      </c>
      <c r="F28" s="18"/>
      <c r="G28" s="3"/>
    </row>
    <row r="29" s="1" customFormat="1" ht="30" customHeight="1" spans="1:7">
      <c r="A29" s="14" t="str">
        <f>"322"</f>
        <v>322</v>
      </c>
      <c r="B29" s="19" t="s">
        <v>74</v>
      </c>
      <c r="C29" s="16" t="s">
        <v>34</v>
      </c>
      <c r="D29" s="17" t="str">
        <f>"刘贵东"</f>
        <v>刘贵东</v>
      </c>
      <c r="E29" s="14" t="str">
        <f>"24322020222"</f>
        <v>24322020222</v>
      </c>
      <c r="F29" s="18"/>
      <c r="G29" s="3"/>
    </row>
    <row r="30" s="1" customFormat="1" ht="30" customHeight="1" spans="1:7">
      <c r="A30" s="14" t="str">
        <f>"323"</f>
        <v>323</v>
      </c>
      <c r="B30" s="19" t="s">
        <v>75</v>
      </c>
      <c r="C30" s="16" t="s">
        <v>34</v>
      </c>
      <c r="D30" s="17" t="str">
        <f>"曹金漪"</f>
        <v>曹金漪</v>
      </c>
      <c r="E30" s="14" t="str">
        <f>"24323020225"</f>
        <v>24323020225</v>
      </c>
      <c r="F30" s="18"/>
      <c r="G30" s="3"/>
    </row>
    <row r="31" s="1" customFormat="1" ht="30" customHeight="1" spans="1:7">
      <c r="A31" s="14" t="str">
        <f>"323"</f>
        <v>323</v>
      </c>
      <c r="B31" s="19" t="s">
        <v>75</v>
      </c>
      <c r="C31" s="16" t="s">
        <v>34</v>
      </c>
      <c r="D31" s="17" t="str">
        <f>"熊静"</f>
        <v>熊静</v>
      </c>
      <c r="E31" s="14" t="str">
        <f>"24323020224"</f>
        <v>24323020224</v>
      </c>
      <c r="F31" s="18"/>
      <c r="G31" s="3"/>
    </row>
    <row r="32" s="1" customFormat="1" ht="30" customHeight="1" spans="1:7">
      <c r="A32" s="14" t="s">
        <v>76</v>
      </c>
      <c r="B32" s="19" t="s">
        <v>77</v>
      </c>
      <c r="C32" s="16" t="s">
        <v>34</v>
      </c>
      <c r="D32" s="17" t="s">
        <v>78</v>
      </c>
      <c r="E32" s="14" t="s">
        <v>79</v>
      </c>
      <c r="F32" s="18"/>
      <c r="G32" s="3"/>
    </row>
    <row r="33" s="1" customFormat="1" ht="30" customHeight="1" spans="1:7">
      <c r="A33" s="14" t="s">
        <v>80</v>
      </c>
      <c r="B33" s="19" t="s">
        <v>81</v>
      </c>
      <c r="C33" s="16" t="s">
        <v>34</v>
      </c>
      <c r="D33" s="17" t="s">
        <v>82</v>
      </c>
      <c r="E33" s="14" t="s">
        <v>83</v>
      </c>
      <c r="F33" s="18"/>
      <c r="G33" s="3"/>
    </row>
    <row r="34" s="1" customFormat="1" ht="30" customHeight="1" spans="1:7">
      <c r="A34" s="14" t="str">
        <f t="shared" ref="A34:A45" si="0">"326"</f>
        <v>326</v>
      </c>
      <c r="B34" s="19" t="s">
        <v>9</v>
      </c>
      <c r="C34" s="16" t="s">
        <v>34</v>
      </c>
      <c r="D34" s="17" t="str">
        <f>"郝小琴"</f>
        <v>郝小琴</v>
      </c>
      <c r="E34" s="14" t="str">
        <f>"24326020403"</f>
        <v>24326020403</v>
      </c>
      <c r="F34" s="18"/>
      <c r="G34" s="3"/>
    </row>
    <row r="35" s="1" customFormat="1" ht="30" customHeight="1" spans="1:7">
      <c r="A35" s="14" t="str">
        <f t="shared" si="0"/>
        <v>326</v>
      </c>
      <c r="B35" s="19" t="s">
        <v>9</v>
      </c>
      <c r="C35" s="16" t="s">
        <v>34</v>
      </c>
      <c r="D35" s="17" t="str">
        <f>"孙娜"</f>
        <v>孙娜</v>
      </c>
      <c r="E35" s="14" t="str">
        <f>"24326020320"</f>
        <v>24326020320</v>
      </c>
      <c r="F35" s="18"/>
      <c r="G35" s="3"/>
    </row>
    <row r="36" s="1" customFormat="1" ht="30" customHeight="1" spans="1:7">
      <c r="A36" s="14" t="str">
        <f t="shared" si="0"/>
        <v>326</v>
      </c>
      <c r="B36" s="19" t="s">
        <v>9</v>
      </c>
      <c r="C36" s="16" t="s">
        <v>34</v>
      </c>
      <c r="D36" s="17" t="str">
        <f>"李瑞红"</f>
        <v>李瑞红</v>
      </c>
      <c r="E36" s="14" t="str">
        <f>"24326020325"</f>
        <v>24326020325</v>
      </c>
      <c r="F36" s="18"/>
      <c r="G36" s="3"/>
    </row>
    <row r="37" s="1" customFormat="1" ht="30" customHeight="1" spans="1:7">
      <c r="A37" s="14" t="str">
        <f t="shared" si="0"/>
        <v>326</v>
      </c>
      <c r="B37" s="19" t="s">
        <v>9</v>
      </c>
      <c r="C37" s="16" t="s">
        <v>34</v>
      </c>
      <c r="D37" s="17" t="str">
        <f>"樊成"</f>
        <v>樊成</v>
      </c>
      <c r="E37" s="14" t="str">
        <f>"24326020319"</f>
        <v>24326020319</v>
      </c>
      <c r="F37" s="18"/>
      <c r="G37" s="3"/>
    </row>
    <row r="38" s="1" customFormat="1" ht="30" customHeight="1" spans="1:7">
      <c r="A38" s="14" t="str">
        <f t="shared" si="0"/>
        <v>326</v>
      </c>
      <c r="B38" s="19" t="s">
        <v>9</v>
      </c>
      <c r="C38" s="16" t="s">
        <v>34</v>
      </c>
      <c r="D38" s="17" t="str">
        <f>"张慧"</f>
        <v>张慧</v>
      </c>
      <c r="E38" s="14" t="str">
        <f>"24326020321"</f>
        <v>24326020321</v>
      </c>
      <c r="F38" s="18"/>
      <c r="G38" s="3"/>
    </row>
    <row r="39" s="1" customFormat="1" ht="30" customHeight="1" spans="1:7">
      <c r="A39" s="14" t="str">
        <f t="shared" si="0"/>
        <v>326</v>
      </c>
      <c r="B39" s="19" t="s">
        <v>9</v>
      </c>
      <c r="C39" s="16" t="s">
        <v>34</v>
      </c>
      <c r="D39" s="17" t="str">
        <f>"李梓伊"</f>
        <v>李梓伊</v>
      </c>
      <c r="E39" s="14" t="str">
        <f>"24326020316"</f>
        <v>24326020316</v>
      </c>
      <c r="F39" s="18"/>
      <c r="G39" s="3"/>
    </row>
    <row r="40" s="1" customFormat="1" ht="30" customHeight="1" spans="1:7">
      <c r="A40" s="14" t="str">
        <f t="shared" si="0"/>
        <v>326</v>
      </c>
      <c r="B40" s="19" t="s">
        <v>9</v>
      </c>
      <c r="C40" s="16" t="s">
        <v>34</v>
      </c>
      <c r="D40" s="17" t="str">
        <f>"辛乐"</f>
        <v>辛乐</v>
      </c>
      <c r="E40" s="14" t="str">
        <f>"24326020404"</f>
        <v>24326020404</v>
      </c>
      <c r="F40" s="18"/>
      <c r="G40" s="3"/>
    </row>
    <row r="41" s="1" customFormat="1" ht="30" customHeight="1" spans="1:7">
      <c r="A41" s="14" t="str">
        <f t="shared" si="0"/>
        <v>326</v>
      </c>
      <c r="B41" s="19" t="s">
        <v>9</v>
      </c>
      <c r="C41" s="16" t="s">
        <v>34</v>
      </c>
      <c r="D41" s="17" t="str">
        <f>"王瑞"</f>
        <v>王瑞</v>
      </c>
      <c r="E41" s="14" t="str">
        <f>"24326020312"</f>
        <v>24326020312</v>
      </c>
      <c r="F41" s="18"/>
      <c r="G41" s="3"/>
    </row>
    <row r="42" s="1" customFormat="1" ht="30" customHeight="1" spans="1:7">
      <c r="A42" s="14" t="str">
        <f t="shared" si="0"/>
        <v>326</v>
      </c>
      <c r="B42" s="19" t="s">
        <v>9</v>
      </c>
      <c r="C42" s="16" t="s">
        <v>34</v>
      </c>
      <c r="D42" s="17" t="str">
        <f>"李瑞杰"</f>
        <v>李瑞杰</v>
      </c>
      <c r="E42" s="14" t="str">
        <f>"24326020324"</f>
        <v>24326020324</v>
      </c>
      <c r="F42" s="18"/>
      <c r="G42" s="3"/>
    </row>
    <row r="43" s="1" customFormat="1" ht="30" customHeight="1" spans="1:7">
      <c r="A43" s="14" t="str">
        <f t="shared" si="0"/>
        <v>326</v>
      </c>
      <c r="B43" s="19" t="s">
        <v>9</v>
      </c>
      <c r="C43" s="16" t="s">
        <v>34</v>
      </c>
      <c r="D43" s="17" t="str">
        <f>"李芪"</f>
        <v>李芪</v>
      </c>
      <c r="E43" s="14" t="str">
        <f>"24326020313"</f>
        <v>24326020313</v>
      </c>
      <c r="F43" s="18"/>
      <c r="G43" s="3"/>
    </row>
    <row r="44" s="1" customFormat="1" ht="30" customHeight="1" spans="1:7">
      <c r="A44" s="14" t="str">
        <f t="shared" si="0"/>
        <v>326</v>
      </c>
      <c r="B44" s="19" t="s">
        <v>9</v>
      </c>
      <c r="C44" s="16" t="s">
        <v>34</v>
      </c>
      <c r="D44" s="17" t="str">
        <f>"李媛"</f>
        <v>李媛</v>
      </c>
      <c r="E44" s="14" t="str">
        <f>"24326020401"</f>
        <v>24326020401</v>
      </c>
      <c r="F44" s="18"/>
      <c r="G44" s="3"/>
    </row>
    <row r="45" s="1" customFormat="1" ht="30" customHeight="1" spans="1:7">
      <c r="A45" s="14" t="str">
        <f t="shared" si="0"/>
        <v>326</v>
      </c>
      <c r="B45" s="19" t="s">
        <v>9</v>
      </c>
      <c r="C45" s="16" t="s">
        <v>34</v>
      </c>
      <c r="D45" s="17" t="str">
        <f>"王娜"</f>
        <v>王娜</v>
      </c>
      <c r="E45" s="14" t="str">
        <f>"24326020327"</f>
        <v>24326020327</v>
      </c>
      <c r="F45" s="18"/>
      <c r="G45" s="3"/>
    </row>
    <row r="46" s="1" customFormat="1" ht="30" customHeight="1" spans="1:7">
      <c r="A46" s="14" t="s">
        <v>84</v>
      </c>
      <c r="B46" s="19" t="s">
        <v>85</v>
      </c>
      <c r="C46" s="16" t="s">
        <v>86</v>
      </c>
      <c r="D46" s="17" t="s">
        <v>87</v>
      </c>
      <c r="E46" s="14" t="s">
        <v>88</v>
      </c>
      <c r="F46" s="18"/>
      <c r="G46" s="3"/>
    </row>
    <row r="47" s="1" customFormat="1" ht="30" customHeight="1" spans="1:7">
      <c r="A47" s="14" t="s">
        <v>89</v>
      </c>
      <c r="B47" s="19" t="s">
        <v>90</v>
      </c>
      <c r="C47" s="16" t="s">
        <v>86</v>
      </c>
      <c r="D47" s="17" t="s">
        <v>91</v>
      </c>
      <c r="E47" s="14" t="s">
        <v>92</v>
      </c>
      <c r="F47" s="18"/>
      <c r="G47" s="3"/>
    </row>
    <row r="48" s="1" customFormat="1" ht="30" customHeight="1" spans="1:7">
      <c r="A48" s="14" t="s">
        <v>89</v>
      </c>
      <c r="B48" s="19" t="s">
        <v>90</v>
      </c>
      <c r="C48" s="16" t="s">
        <v>86</v>
      </c>
      <c r="D48" s="17" t="s">
        <v>93</v>
      </c>
      <c r="E48" s="14" t="s">
        <v>94</v>
      </c>
      <c r="F48" s="14"/>
      <c r="G48" s="3"/>
    </row>
    <row r="49" s="1" customFormat="1" ht="30" customHeight="1" spans="1:7">
      <c r="A49" s="14" t="s">
        <v>95</v>
      </c>
      <c r="B49" s="15" t="s">
        <v>9</v>
      </c>
      <c r="C49" s="16" t="s">
        <v>86</v>
      </c>
      <c r="D49" s="17" t="s">
        <v>96</v>
      </c>
      <c r="E49" s="14" t="s">
        <v>97</v>
      </c>
      <c r="F49" s="18"/>
      <c r="G49" s="3"/>
    </row>
    <row r="50" s="1" customFormat="1" ht="30" customHeight="1" spans="1:7">
      <c r="A50" s="14" t="s">
        <v>95</v>
      </c>
      <c r="B50" s="15" t="s">
        <v>9</v>
      </c>
      <c r="C50" s="16" t="s">
        <v>86</v>
      </c>
      <c r="D50" s="17" t="s">
        <v>98</v>
      </c>
      <c r="E50" s="14" t="s">
        <v>99</v>
      </c>
      <c r="F50" s="18"/>
      <c r="G50" s="3"/>
    </row>
    <row r="51" s="1" customFormat="1" ht="30" customHeight="1" spans="1:7">
      <c r="A51" s="14" t="s">
        <v>95</v>
      </c>
      <c r="B51" s="15" t="s">
        <v>9</v>
      </c>
      <c r="C51" s="16" t="s">
        <v>86</v>
      </c>
      <c r="D51" s="17" t="s">
        <v>100</v>
      </c>
      <c r="E51" s="14" t="s">
        <v>101</v>
      </c>
      <c r="F51" s="18"/>
      <c r="G51" s="3"/>
    </row>
    <row r="52" s="1" customFormat="1" ht="30" customHeight="1" spans="1:7">
      <c r="A52" s="14" t="s">
        <v>95</v>
      </c>
      <c r="B52" s="15" t="s">
        <v>9</v>
      </c>
      <c r="C52" s="16" t="s">
        <v>86</v>
      </c>
      <c r="D52" s="17" t="s">
        <v>102</v>
      </c>
      <c r="E52" s="14" t="s">
        <v>103</v>
      </c>
      <c r="F52" s="18"/>
      <c r="G52" s="3"/>
    </row>
    <row r="53" s="1" customFormat="1" ht="30" customHeight="1" spans="1:7">
      <c r="A53" s="14" t="s">
        <v>95</v>
      </c>
      <c r="B53" s="15" t="s">
        <v>9</v>
      </c>
      <c r="C53" s="16" t="s">
        <v>86</v>
      </c>
      <c r="D53" s="17" t="s">
        <v>104</v>
      </c>
      <c r="E53" s="14" t="s">
        <v>105</v>
      </c>
      <c r="F53" s="18"/>
      <c r="G53" s="3"/>
    </row>
    <row r="54" s="1" customFormat="1" ht="30" customHeight="1" spans="1:7">
      <c r="A54" s="14" t="s">
        <v>95</v>
      </c>
      <c r="B54" s="15" t="s">
        <v>9</v>
      </c>
      <c r="C54" s="16" t="s">
        <v>86</v>
      </c>
      <c r="D54" s="17" t="s">
        <v>106</v>
      </c>
      <c r="E54" s="14" t="s">
        <v>107</v>
      </c>
      <c r="F54" s="18"/>
      <c r="G54" s="3"/>
    </row>
    <row r="55" s="1" customFormat="1" ht="30" customHeight="1" spans="1:7">
      <c r="A55" s="14" t="s">
        <v>95</v>
      </c>
      <c r="B55" s="15" t="s">
        <v>9</v>
      </c>
      <c r="C55" s="16" t="s">
        <v>86</v>
      </c>
      <c r="D55" s="17" t="s">
        <v>108</v>
      </c>
      <c r="E55" s="14" t="s">
        <v>109</v>
      </c>
      <c r="F55" s="18"/>
      <c r="G55" s="3"/>
    </row>
    <row r="56" s="1" customFormat="1" ht="30" customHeight="1" spans="1:7">
      <c r="A56" s="14" t="s">
        <v>95</v>
      </c>
      <c r="B56" s="15" t="s">
        <v>9</v>
      </c>
      <c r="C56" s="16" t="s">
        <v>86</v>
      </c>
      <c r="D56" s="17" t="s">
        <v>110</v>
      </c>
      <c r="E56" s="14" t="s">
        <v>111</v>
      </c>
      <c r="F56" s="18"/>
      <c r="G56" s="3"/>
    </row>
    <row r="57" s="1" customFormat="1" ht="30" customHeight="1" spans="1:7">
      <c r="A57" s="14" t="s">
        <v>95</v>
      </c>
      <c r="B57" s="15" t="s">
        <v>9</v>
      </c>
      <c r="C57" s="16" t="s">
        <v>86</v>
      </c>
      <c r="D57" s="17" t="s">
        <v>112</v>
      </c>
      <c r="E57" s="14" t="s">
        <v>113</v>
      </c>
      <c r="F57" s="18"/>
      <c r="G57" s="3"/>
    </row>
    <row r="58" s="1" customFormat="1" ht="30" customHeight="1" spans="1:7">
      <c r="A58" s="14" t="s">
        <v>95</v>
      </c>
      <c r="B58" s="15" t="s">
        <v>9</v>
      </c>
      <c r="C58" s="16" t="s">
        <v>86</v>
      </c>
      <c r="D58" s="17" t="s">
        <v>114</v>
      </c>
      <c r="E58" s="14" t="s">
        <v>115</v>
      </c>
      <c r="F58" s="18"/>
      <c r="G58" s="3"/>
    </row>
    <row r="59" s="1" customFormat="1" ht="30" customHeight="1" spans="1:7">
      <c r="A59" s="14" t="s">
        <v>95</v>
      </c>
      <c r="B59" s="15" t="s">
        <v>9</v>
      </c>
      <c r="C59" s="16" t="s">
        <v>86</v>
      </c>
      <c r="D59" s="17" t="s">
        <v>116</v>
      </c>
      <c r="E59" s="14" t="s">
        <v>117</v>
      </c>
      <c r="F59" s="18"/>
      <c r="G59" s="3"/>
    </row>
    <row r="60" s="1" customFormat="1" ht="30" customHeight="1" spans="1:7">
      <c r="A60" s="14" t="s">
        <v>95</v>
      </c>
      <c r="B60" s="15" t="s">
        <v>9</v>
      </c>
      <c r="C60" s="16" t="s">
        <v>86</v>
      </c>
      <c r="D60" s="17" t="s">
        <v>118</v>
      </c>
      <c r="E60" s="14" t="s">
        <v>119</v>
      </c>
      <c r="F60" s="18"/>
      <c r="G60" s="3"/>
    </row>
    <row r="61" s="1" customFormat="1" ht="30" customHeight="1" spans="1:7">
      <c r="A61" s="14" t="s">
        <v>95</v>
      </c>
      <c r="B61" s="15" t="s">
        <v>9</v>
      </c>
      <c r="C61" s="16" t="s">
        <v>86</v>
      </c>
      <c r="D61" s="17" t="s">
        <v>120</v>
      </c>
      <c r="E61" s="14" t="s">
        <v>121</v>
      </c>
      <c r="F61" s="18"/>
      <c r="G61" s="3"/>
    </row>
    <row r="62" s="1" customFormat="1" ht="30" customHeight="1" spans="1:7">
      <c r="A62" s="14" t="s">
        <v>95</v>
      </c>
      <c r="B62" s="15" t="s">
        <v>9</v>
      </c>
      <c r="C62" s="16" t="s">
        <v>86</v>
      </c>
      <c r="D62" s="17" t="s">
        <v>122</v>
      </c>
      <c r="E62" s="14" t="s">
        <v>123</v>
      </c>
      <c r="F62" s="18"/>
      <c r="G62" s="3"/>
    </row>
    <row r="63" s="1" customFormat="1" ht="30" customHeight="1" spans="1:7">
      <c r="A63" s="14" t="s">
        <v>95</v>
      </c>
      <c r="B63" s="15" t="s">
        <v>9</v>
      </c>
      <c r="C63" s="16" t="s">
        <v>86</v>
      </c>
      <c r="D63" s="17" t="s">
        <v>124</v>
      </c>
      <c r="E63" s="14" t="s">
        <v>125</v>
      </c>
      <c r="F63" s="18"/>
      <c r="G63" s="3"/>
    </row>
    <row r="64" s="1" customFormat="1" ht="30" customHeight="1" spans="1:7">
      <c r="A64" s="14" t="s">
        <v>95</v>
      </c>
      <c r="B64" s="15" t="s">
        <v>9</v>
      </c>
      <c r="C64" s="16" t="s">
        <v>86</v>
      </c>
      <c r="D64" s="17" t="s">
        <v>126</v>
      </c>
      <c r="E64" s="14" t="s">
        <v>127</v>
      </c>
      <c r="F64" s="18"/>
      <c r="G64" s="3"/>
    </row>
    <row r="65" s="1" customFormat="1" ht="30" customHeight="1" spans="1:7">
      <c r="A65" s="14" t="s">
        <v>95</v>
      </c>
      <c r="B65" s="15" t="s">
        <v>9</v>
      </c>
      <c r="C65" s="16" t="s">
        <v>86</v>
      </c>
      <c r="D65" s="17" t="s">
        <v>128</v>
      </c>
      <c r="E65" s="14" t="s">
        <v>129</v>
      </c>
      <c r="F65" s="18"/>
      <c r="G65" s="3"/>
    </row>
    <row r="66" s="1" customFormat="1" ht="30" customHeight="1" spans="1:7">
      <c r="A66" s="14" t="s">
        <v>95</v>
      </c>
      <c r="B66" s="15" t="s">
        <v>9</v>
      </c>
      <c r="C66" s="16" t="s">
        <v>86</v>
      </c>
      <c r="D66" s="17" t="s">
        <v>130</v>
      </c>
      <c r="E66" s="14" t="s">
        <v>131</v>
      </c>
      <c r="F66" s="18"/>
      <c r="G66" s="3"/>
    </row>
    <row r="67" s="1" customFormat="1" ht="30" customHeight="1" spans="1:7">
      <c r="A67" s="14" t="s">
        <v>132</v>
      </c>
      <c r="B67" s="15" t="s">
        <v>133</v>
      </c>
      <c r="C67" s="16" t="s">
        <v>86</v>
      </c>
      <c r="D67" s="17" t="s">
        <v>134</v>
      </c>
      <c r="E67" s="14" t="s">
        <v>135</v>
      </c>
      <c r="F67" s="18"/>
      <c r="G67" s="3"/>
    </row>
    <row r="68" s="1" customFormat="1" ht="30" customHeight="1" spans="1:7">
      <c r="A68" s="14" t="s">
        <v>132</v>
      </c>
      <c r="B68" s="15" t="s">
        <v>133</v>
      </c>
      <c r="C68" s="16" t="s">
        <v>86</v>
      </c>
      <c r="D68" s="17" t="s">
        <v>136</v>
      </c>
      <c r="E68" s="14" t="s">
        <v>137</v>
      </c>
      <c r="F68" s="18"/>
      <c r="G68" s="3"/>
    </row>
    <row r="69" s="1" customFormat="1" ht="30" customHeight="1" spans="1:7">
      <c r="A69" s="14" t="s">
        <v>132</v>
      </c>
      <c r="B69" s="15" t="s">
        <v>133</v>
      </c>
      <c r="C69" s="16" t="s">
        <v>86</v>
      </c>
      <c r="D69" s="17" t="s">
        <v>138</v>
      </c>
      <c r="E69" s="14" t="s">
        <v>139</v>
      </c>
      <c r="F69" s="18"/>
      <c r="G69" s="3"/>
    </row>
    <row r="70" s="1" customFormat="1" ht="30" customHeight="1" spans="1:7">
      <c r="A70" s="14" t="s">
        <v>132</v>
      </c>
      <c r="B70" s="15" t="s">
        <v>133</v>
      </c>
      <c r="C70" s="16" t="s">
        <v>86</v>
      </c>
      <c r="D70" s="17" t="s">
        <v>140</v>
      </c>
      <c r="E70" s="14" t="s">
        <v>141</v>
      </c>
      <c r="F70" s="18"/>
      <c r="G70" s="3"/>
    </row>
    <row r="71" s="1" customFormat="1" ht="30" customHeight="1" spans="1:7">
      <c r="A71" s="14" t="s">
        <v>132</v>
      </c>
      <c r="B71" s="15" t="s">
        <v>133</v>
      </c>
      <c r="C71" s="16" t="s">
        <v>86</v>
      </c>
      <c r="D71" s="17" t="s">
        <v>142</v>
      </c>
      <c r="E71" s="14" t="s">
        <v>143</v>
      </c>
      <c r="F71" s="18"/>
      <c r="G71" s="3"/>
    </row>
    <row r="72" s="1" customFormat="1" ht="30" customHeight="1" spans="1:7">
      <c r="A72" s="14" t="s">
        <v>132</v>
      </c>
      <c r="B72" s="15" t="s">
        <v>133</v>
      </c>
      <c r="C72" s="16" t="s">
        <v>86</v>
      </c>
      <c r="D72" s="17" t="s">
        <v>144</v>
      </c>
      <c r="E72" s="14" t="s">
        <v>145</v>
      </c>
      <c r="F72" s="18"/>
      <c r="G72" s="3"/>
    </row>
    <row r="73" s="1" customFormat="1" ht="30" customHeight="1" spans="1:7">
      <c r="A73" s="14" t="s">
        <v>146</v>
      </c>
      <c r="B73" s="19" t="s">
        <v>147</v>
      </c>
      <c r="C73" s="16" t="s">
        <v>86</v>
      </c>
      <c r="D73" s="17" t="s">
        <v>148</v>
      </c>
      <c r="E73" s="14" t="s">
        <v>149</v>
      </c>
      <c r="F73" s="18"/>
      <c r="G73" s="3"/>
    </row>
    <row r="74" s="1" customFormat="1" ht="30" customHeight="1" spans="1:7">
      <c r="A74" s="14" t="s">
        <v>150</v>
      </c>
      <c r="B74" s="19" t="s">
        <v>151</v>
      </c>
      <c r="C74" s="16" t="s">
        <v>86</v>
      </c>
      <c r="D74" s="17" t="s">
        <v>152</v>
      </c>
      <c r="E74" s="14" t="s">
        <v>153</v>
      </c>
      <c r="F74" s="18"/>
      <c r="G74" s="3"/>
    </row>
    <row r="75" s="1" customFormat="1" ht="30" customHeight="1" spans="1:7">
      <c r="A75" s="14" t="s">
        <v>154</v>
      </c>
      <c r="B75" s="14" t="s">
        <v>155</v>
      </c>
      <c r="C75" s="16" t="s">
        <v>86</v>
      </c>
      <c r="D75" s="17" t="s">
        <v>156</v>
      </c>
      <c r="E75" s="14" t="s">
        <v>157</v>
      </c>
      <c r="F75" s="18"/>
      <c r="G75" s="3"/>
    </row>
    <row r="76" s="1" customFormat="1" ht="30" customHeight="1" spans="1:7">
      <c r="A76" s="14" t="s">
        <v>154</v>
      </c>
      <c r="B76" s="14" t="s">
        <v>155</v>
      </c>
      <c r="C76" s="16" t="s">
        <v>86</v>
      </c>
      <c r="D76" s="17" t="s">
        <v>158</v>
      </c>
      <c r="E76" s="14" t="s">
        <v>159</v>
      </c>
      <c r="F76" s="18"/>
      <c r="G76" s="3"/>
    </row>
    <row r="77" s="1" customFormat="1" ht="30" customHeight="1" spans="1:7">
      <c r="A77" s="14" t="s">
        <v>154</v>
      </c>
      <c r="B77" s="14" t="s">
        <v>155</v>
      </c>
      <c r="C77" s="16" t="s">
        <v>86</v>
      </c>
      <c r="D77" s="17" t="s">
        <v>160</v>
      </c>
      <c r="E77" s="14" t="s">
        <v>161</v>
      </c>
      <c r="F77" s="18"/>
      <c r="G77" s="3"/>
    </row>
    <row r="78" s="1" customFormat="1" ht="30" customHeight="1" spans="1:7">
      <c r="A78" s="14" t="s">
        <v>162</v>
      </c>
      <c r="B78" s="19" t="s">
        <v>163</v>
      </c>
      <c r="C78" s="16" t="s">
        <v>86</v>
      </c>
      <c r="D78" s="17" t="s">
        <v>164</v>
      </c>
      <c r="E78" s="14" t="s">
        <v>165</v>
      </c>
      <c r="F78" s="18"/>
      <c r="G78" s="3"/>
    </row>
    <row r="79" s="1" customFormat="1" ht="30" customHeight="1" spans="1:7">
      <c r="A79" s="14" t="s">
        <v>166</v>
      </c>
      <c r="B79" s="14" t="s">
        <v>155</v>
      </c>
      <c r="C79" s="16" t="s">
        <v>167</v>
      </c>
      <c r="D79" s="17" t="s">
        <v>168</v>
      </c>
      <c r="E79" s="14" t="s">
        <v>169</v>
      </c>
      <c r="F79" s="18"/>
      <c r="G79" s="3"/>
    </row>
    <row r="80" s="1" customFormat="1" ht="30" customHeight="1" spans="1:7">
      <c r="A80" s="14" t="s">
        <v>166</v>
      </c>
      <c r="B80" s="14" t="s">
        <v>155</v>
      </c>
      <c r="C80" s="16" t="s">
        <v>167</v>
      </c>
      <c r="D80" s="17" t="s">
        <v>170</v>
      </c>
      <c r="E80" s="14" t="s">
        <v>171</v>
      </c>
      <c r="F80" s="18"/>
      <c r="G80" s="3"/>
    </row>
    <row r="81" s="1" customFormat="1" ht="30" customHeight="1" spans="1:7">
      <c r="A81" s="14" t="s">
        <v>166</v>
      </c>
      <c r="B81" s="14" t="s">
        <v>155</v>
      </c>
      <c r="C81" s="16" t="s">
        <v>167</v>
      </c>
      <c r="D81" s="17" t="s">
        <v>172</v>
      </c>
      <c r="E81" s="14" t="s">
        <v>173</v>
      </c>
      <c r="F81" s="18"/>
      <c r="G81" s="3"/>
    </row>
    <row r="82" s="1" customFormat="1" ht="30" customHeight="1" spans="1:7">
      <c r="A82" s="14" t="s">
        <v>166</v>
      </c>
      <c r="B82" s="14" t="s">
        <v>155</v>
      </c>
      <c r="C82" s="16" t="s">
        <v>167</v>
      </c>
      <c r="D82" s="17" t="s">
        <v>174</v>
      </c>
      <c r="E82" s="14" t="s">
        <v>175</v>
      </c>
      <c r="F82" s="18"/>
      <c r="G82" s="3"/>
    </row>
    <row r="83" s="1" customFormat="1" ht="30" customHeight="1" spans="1:7">
      <c r="A83" s="14" t="s">
        <v>166</v>
      </c>
      <c r="B83" s="14" t="s">
        <v>155</v>
      </c>
      <c r="C83" s="16" t="s">
        <v>167</v>
      </c>
      <c r="D83" s="17" t="s">
        <v>176</v>
      </c>
      <c r="E83" s="14" t="s">
        <v>177</v>
      </c>
      <c r="F83" s="18"/>
      <c r="G83" s="3"/>
    </row>
    <row r="84" s="1" customFormat="1" ht="30" customHeight="1" spans="1:7">
      <c r="A84" s="14" t="s">
        <v>166</v>
      </c>
      <c r="B84" s="14" t="s">
        <v>155</v>
      </c>
      <c r="C84" s="16" t="s">
        <v>167</v>
      </c>
      <c r="D84" s="17" t="s">
        <v>178</v>
      </c>
      <c r="E84" s="14" t="s">
        <v>179</v>
      </c>
      <c r="F84" s="18"/>
      <c r="G84" s="3"/>
    </row>
    <row r="85" s="1" customFormat="1" ht="30" customHeight="1" spans="1:7">
      <c r="A85" s="14" t="s">
        <v>166</v>
      </c>
      <c r="B85" s="14" t="s">
        <v>155</v>
      </c>
      <c r="C85" s="16" t="s">
        <v>167</v>
      </c>
      <c r="D85" s="17" t="s">
        <v>180</v>
      </c>
      <c r="E85" s="14" t="s">
        <v>181</v>
      </c>
      <c r="F85" s="18"/>
      <c r="G85" s="3"/>
    </row>
    <row r="86" s="1" customFormat="1" ht="30" customHeight="1" spans="1:7">
      <c r="A86" s="14" t="s">
        <v>166</v>
      </c>
      <c r="B86" s="14" t="s">
        <v>155</v>
      </c>
      <c r="C86" s="16" t="s">
        <v>167</v>
      </c>
      <c r="D86" s="17" t="s">
        <v>182</v>
      </c>
      <c r="E86" s="14" t="s">
        <v>183</v>
      </c>
      <c r="F86" s="18"/>
      <c r="G86" s="3"/>
    </row>
    <row r="87" s="1" customFormat="1" ht="30" customHeight="1" spans="1:7">
      <c r="A87" s="14" t="s">
        <v>184</v>
      </c>
      <c r="B87" s="19" t="s">
        <v>71</v>
      </c>
      <c r="C87" s="16" t="s">
        <v>167</v>
      </c>
      <c r="D87" s="17" t="s">
        <v>185</v>
      </c>
      <c r="E87" s="14" t="s">
        <v>186</v>
      </c>
      <c r="F87" s="18"/>
      <c r="G87" s="3"/>
    </row>
    <row r="88" s="1" customFormat="1" ht="30" customHeight="1" spans="1:7">
      <c r="A88" s="14" t="s">
        <v>184</v>
      </c>
      <c r="B88" s="19" t="s">
        <v>71</v>
      </c>
      <c r="C88" s="16" t="s">
        <v>167</v>
      </c>
      <c r="D88" s="17" t="s">
        <v>187</v>
      </c>
      <c r="E88" s="14" t="s">
        <v>188</v>
      </c>
      <c r="F88" s="18"/>
      <c r="G88" s="3"/>
    </row>
    <row r="89" s="1" customFormat="1" ht="30" customHeight="1" spans="1:7">
      <c r="A89" s="14" t="s">
        <v>184</v>
      </c>
      <c r="B89" s="19" t="s">
        <v>71</v>
      </c>
      <c r="C89" s="16" t="s">
        <v>167</v>
      </c>
      <c r="D89" s="17" t="s">
        <v>189</v>
      </c>
      <c r="E89" s="14" t="s">
        <v>190</v>
      </c>
      <c r="F89" s="18"/>
      <c r="G89" s="3"/>
    </row>
    <row r="90" s="1" customFormat="1" ht="30" customHeight="1" spans="1:7">
      <c r="A90" s="14" t="s">
        <v>184</v>
      </c>
      <c r="B90" s="19" t="s">
        <v>71</v>
      </c>
      <c r="C90" s="16" t="s">
        <v>167</v>
      </c>
      <c r="D90" s="17" t="s">
        <v>191</v>
      </c>
      <c r="E90" s="14" t="s">
        <v>192</v>
      </c>
      <c r="F90" s="18"/>
      <c r="G90" s="3"/>
    </row>
    <row r="91" s="1" customFormat="1" ht="30" customHeight="1" spans="1:7">
      <c r="A91" s="14" t="s">
        <v>184</v>
      </c>
      <c r="B91" s="19" t="s">
        <v>71</v>
      </c>
      <c r="C91" s="16" t="s">
        <v>167</v>
      </c>
      <c r="D91" s="17" t="s">
        <v>193</v>
      </c>
      <c r="E91" s="14" t="s">
        <v>194</v>
      </c>
      <c r="F91" s="18"/>
      <c r="G91" s="3"/>
    </row>
    <row r="92" s="1" customFormat="1" ht="30" customHeight="1" spans="1:7">
      <c r="A92" s="14" t="str">
        <f t="shared" ref="A92:A100" si="1">"338"</f>
        <v>338</v>
      </c>
      <c r="B92" s="19" t="s">
        <v>195</v>
      </c>
      <c r="C92" s="16" t="s">
        <v>167</v>
      </c>
      <c r="D92" s="17" t="str">
        <f>"闫姣"</f>
        <v>闫姣</v>
      </c>
      <c r="E92" s="14" t="str">
        <f>"24338020804"</f>
        <v>24338020804</v>
      </c>
      <c r="F92" s="18"/>
      <c r="G92" s="3"/>
    </row>
    <row r="93" s="1" customFormat="1" ht="30" customHeight="1" spans="1:7">
      <c r="A93" s="14" t="str">
        <f t="shared" si="1"/>
        <v>338</v>
      </c>
      <c r="B93" s="19" t="s">
        <v>195</v>
      </c>
      <c r="C93" s="16" t="s">
        <v>167</v>
      </c>
      <c r="D93" s="17" t="str">
        <f>"李小龙"</f>
        <v>李小龙</v>
      </c>
      <c r="E93" s="14" t="str">
        <f>"24338020823"</f>
        <v>24338020823</v>
      </c>
      <c r="F93" s="18"/>
      <c r="G93" s="3"/>
    </row>
    <row r="94" s="1" customFormat="1" ht="30" customHeight="1" spans="1:7">
      <c r="A94" s="14" t="str">
        <f t="shared" si="1"/>
        <v>338</v>
      </c>
      <c r="B94" s="19" t="s">
        <v>195</v>
      </c>
      <c r="C94" s="16" t="s">
        <v>167</v>
      </c>
      <c r="D94" s="17" t="str">
        <f>"杨月容"</f>
        <v>杨月容</v>
      </c>
      <c r="E94" s="14" t="str">
        <f>"24338020814"</f>
        <v>24338020814</v>
      </c>
      <c r="F94" s="18"/>
      <c r="G94" s="3"/>
    </row>
    <row r="95" s="1" customFormat="1" ht="30" customHeight="1" spans="1:7">
      <c r="A95" s="14" t="str">
        <f t="shared" si="1"/>
        <v>338</v>
      </c>
      <c r="B95" s="19" t="s">
        <v>195</v>
      </c>
      <c r="C95" s="16" t="s">
        <v>167</v>
      </c>
      <c r="D95" s="17" t="str">
        <f>"杨超"</f>
        <v>杨超</v>
      </c>
      <c r="E95" s="14" t="str">
        <f>"24338020719"</f>
        <v>24338020719</v>
      </c>
      <c r="F95" s="18"/>
      <c r="G95" s="3"/>
    </row>
    <row r="96" s="1" customFormat="1" ht="30" customHeight="1" spans="1:7">
      <c r="A96" s="14" t="str">
        <f t="shared" si="1"/>
        <v>338</v>
      </c>
      <c r="B96" s="19" t="s">
        <v>195</v>
      </c>
      <c r="C96" s="16" t="s">
        <v>167</v>
      </c>
      <c r="D96" s="17" t="str">
        <f>"刘春乐"</f>
        <v>刘春乐</v>
      </c>
      <c r="E96" s="14" t="str">
        <f>"24338020726"</f>
        <v>24338020726</v>
      </c>
      <c r="F96" s="18"/>
      <c r="G96" s="3"/>
    </row>
    <row r="97" s="1" customFormat="1" ht="30" customHeight="1" spans="1:7">
      <c r="A97" s="14" t="str">
        <f t="shared" si="1"/>
        <v>338</v>
      </c>
      <c r="B97" s="19" t="s">
        <v>195</v>
      </c>
      <c r="C97" s="16" t="s">
        <v>167</v>
      </c>
      <c r="D97" s="17" t="str">
        <f>"白晨霞"</f>
        <v>白晨霞</v>
      </c>
      <c r="E97" s="14" t="str">
        <f>"24338020805"</f>
        <v>24338020805</v>
      </c>
      <c r="F97" s="18"/>
      <c r="G97" s="3"/>
    </row>
    <row r="98" s="1" customFormat="1" ht="30" customHeight="1" spans="1:7">
      <c r="A98" s="14" t="str">
        <f t="shared" si="1"/>
        <v>338</v>
      </c>
      <c r="B98" s="19" t="s">
        <v>195</v>
      </c>
      <c r="C98" s="16" t="s">
        <v>167</v>
      </c>
      <c r="D98" s="17" t="str">
        <f>"贾勇林"</f>
        <v>贾勇林</v>
      </c>
      <c r="E98" s="14" t="str">
        <f>"24338020820"</f>
        <v>24338020820</v>
      </c>
      <c r="F98" s="18"/>
      <c r="G98" s="3"/>
    </row>
    <row r="99" s="1" customFormat="1" ht="30" customHeight="1" spans="1:7">
      <c r="A99" s="14" t="str">
        <f t="shared" si="1"/>
        <v>338</v>
      </c>
      <c r="B99" s="19" t="s">
        <v>195</v>
      </c>
      <c r="C99" s="16" t="s">
        <v>167</v>
      </c>
      <c r="D99" s="17" t="str">
        <f>"郝金鹏"</f>
        <v>郝金鹏</v>
      </c>
      <c r="E99" s="14" t="str">
        <f>"24338020715"</f>
        <v>24338020715</v>
      </c>
      <c r="F99" s="18"/>
      <c r="G99" s="3"/>
    </row>
    <row r="100" s="1" customFormat="1" ht="30" customHeight="1" spans="1:7">
      <c r="A100" s="14" t="str">
        <f t="shared" si="1"/>
        <v>338</v>
      </c>
      <c r="B100" s="19" t="s">
        <v>195</v>
      </c>
      <c r="C100" s="16" t="s">
        <v>167</v>
      </c>
      <c r="D100" s="17" t="str">
        <f>"温美芬"</f>
        <v>温美芬</v>
      </c>
      <c r="E100" s="14" t="str">
        <f>"24338020718"</f>
        <v>24338020718</v>
      </c>
      <c r="F100" s="14"/>
      <c r="G100" s="3"/>
    </row>
    <row r="101" s="2" customFormat="1" ht="30" customHeight="1" spans="1:7">
      <c r="A101" s="14" t="str">
        <f t="shared" ref="A101:A109" si="2">"340"</f>
        <v>340</v>
      </c>
      <c r="B101" s="15" t="s">
        <v>196</v>
      </c>
      <c r="C101" s="16" t="s">
        <v>167</v>
      </c>
      <c r="D101" s="17" t="str">
        <f>"王星宇"</f>
        <v>王星宇</v>
      </c>
      <c r="E101" s="14" t="str">
        <f>"24340020915"</f>
        <v>24340020915</v>
      </c>
      <c r="F101" s="18"/>
      <c r="G101" s="3"/>
    </row>
    <row r="102" s="2" customFormat="1" ht="30" customHeight="1" spans="1:7">
      <c r="A102" s="14" t="str">
        <f t="shared" si="2"/>
        <v>340</v>
      </c>
      <c r="B102" s="15" t="s">
        <v>196</v>
      </c>
      <c r="C102" s="16" t="s">
        <v>167</v>
      </c>
      <c r="D102" s="17" t="str">
        <f>"邵世凤"</f>
        <v>邵世凤</v>
      </c>
      <c r="E102" s="14" t="str">
        <f>"24340020903"</f>
        <v>24340020903</v>
      </c>
      <c r="F102" s="18"/>
      <c r="G102" s="3"/>
    </row>
    <row r="103" s="2" customFormat="1" ht="30" customHeight="1" spans="1:7">
      <c r="A103" s="14" t="str">
        <f t="shared" si="2"/>
        <v>340</v>
      </c>
      <c r="B103" s="15" t="s">
        <v>196</v>
      </c>
      <c r="C103" s="16" t="s">
        <v>167</v>
      </c>
      <c r="D103" s="17" t="str">
        <f>"赵婷"</f>
        <v>赵婷</v>
      </c>
      <c r="E103" s="14" t="str">
        <f>"24340020923"</f>
        <v>24340020923</v>
      </c>
      <c r="F103" s="18"/>
      <c r="G103" s="3"/>
    </row>
    <row r="104" s="2" customFormat="1" ht="30" customHeight="1" spans="1:7">
      <c r="A104" s="14" t="str">
        <f t="shared" si="2"/>
        <v>340</v>
      </c>
      <c r="B104" s="15" t="s">
        <v>196</v>
      </c>
      <c r="C104" s="16" t="s">
        <v>167</v>
      </c>
      <c r="D104" s="17" t="str">
        <f>"牛嘉敏"</f>
        <v>牛嘉敏</v>
      </c>
      <c r="E104" s="14" t="str">
        <f>"24340020908"</f>
        <v>24340020908</v>
      </c>
      <c r="F104" s="18"/>
      <c r="G104" s="3"/>
    </row>
    <row r="105" s="2" customFormat="1" ht="30" customHeight="1" spans="1:7">
      <c r="A105" s="14" t="str">
        <f t="shared" si="2"/>
        <v>340</v>
      </c>
      <c r="B105" s="15" t="s">
        <v>196</v>
      </c>
      <c r="C105" s="16" t="s">
        <v>167</v>
      </c>
      <c r="D105" s="17" t="str">
        <f>"王强"</f>
        <v>王强</v>
      </c>
      <c r="E105" s="14" t="str">
        <f>"24340021008"</f>
        <v>24340021008</v>
      </c>
      <c r="F105" s="18"/>
      <c r="G105" s="3"/>
    </row>
    <row r="106" s="2" customFormat="1" ht="30" customHeight="1" spans="1:7">
      <c r="A106" s="14" t="str">
        <f t="shared" si="2"/>
        <v>340</v>
      </c>
      <c r="B106" s="15" t="s">
        <v>196</v>
      </c>
      <c r="C106" s="16" t="s">
        <v>167</v>
      </c>
      <c r="D106" s="17" t="str">
        <f>"杨彩霞"</f>
        <v>杨彩霞</v>
      </c>
      <c r="E106" s="14" t="str">
        <f>"24340020917"</f>
        <v>24340020917</v>
      </c>
      <c r="F106" s="18"/>
      <c r="G106" s="3"/>
    </row>
    <row r="107" s="2" customFormat="1" ht="30" customHeight="1" spans="1:7">
      <c r="A107" s="14" t="str">
        <f t="shared" si="2"/>
        <v>340</v>
      </c>
      <c r="B107" s="15" t="s">
        <v>196</v>
      </c>
      <c r="C107" s="16" t="s">
        <v>167</v>
      </c>
      <c r="D107" s="17" t="str">
        <f>"王鹤琦"</f>
        <v>王鹤琦</v>
      </c>
      <c r="E107" s="14" t="str">
        <f>"24340020901"</f>
        <v>24340020901</v>
      </c>
      <c r="F107" s="18"/>
      <c r="G107" s="3"/>
    </row>
    <row r="108" s="2" customFormat="1" ht="30" customHeight="1" spans="1:7">
      <c r="A108" s="14" t="str">
        <f t="shared" si="2"/>
        <v>340</v>
      </c>
      <c r="B108" s="15" t="s">
        <v>196</v>
      </c>
      <c r="C108" s="16" t="s">
        <v>167</v>
      </c>
      <c r="D108" s="17" t="str">
        <f>"莫德勒格"</f>
        <v>莫德勒格</v>
      </c>
      <c r="E108" s="14" t="str">
        <f>"24340021010"</f>
        <v>24340021010</v>
      </c>
      <c r="F108" s="18"/>
      <c r="G108" s="3"/>
    </row>
    <row r="109" s="2" customFormat="1" ht="30" customHeight="1" spans="1:7">
      <c r="A109" s="14" t="str">
        <f t="shared" si="2"/>
        <v>340</v>
      </c>
      <c r="B109" s="15" t="s">
        <v>196</v>
      </c>
      <c r="C109" s="16" t="s">
        <v>167</v>
      </c>
      <c r="D109" s="17" t="str">
        <f>"董如煜"</f>
        <v>董如煜</v>
      </c>
      <c r="E109" s="14" t="str">
        <f>"24340020911"</f>
        <v>24340020911</v>
      </c>
      <c r="F109" s="14"/>
      <c r="G109" s="3"/>
    </row>
    <row r="110" s="2" customFormat="1" ht="30" customHeight="1" spans="1:7">
      <c r="A110" s="21">
        <v>341</v>
      </c>
      <c r="B110" s="19" t="s">
        <v>147</v>
      </c>
      <c r="C110" s="16" t="s">
        <v>167</v>
      </c>
      <c r="D110" s="17" t="s">
        <v>197</v>
      </c>
      <c r="E110" s="14" t="s">
        <v>198</v>
      </c>
      <c r="F110" s="18"/>
      <c r="G110" s="3"/>
    </row>
    <row r="111" s="2" customFormat="1" ht="30" customHeight="1" spans="1:7">
      <c r="A111" s="21">
        <v>341</v>
      </c>
      <c r="B111" s="19" t="s">
        <v>147</v>
      </c>
      <c r="C111" s="16" t="s">
        <v>167</v>
      </c>
      <c r="D111" s="17" t="s">
        <v>199</v>
      </c>
      <c r="E111" s="14" t="s">
        <v>200</v>
      </c>
      <c r="F111" s="18"/>
      <c r="G111" s="3"/>
    </row>
    <row r="112" s="2" customFormat="1" ht="30" customHeight="1" spans="1:7">
      <c r="A112" s="21">
        <v>341</v>
      </c>
      <c r="B112" s="19" t="s">
        <v>147</v>
      </c>
      <c r="C112" s="16" t="s">
        <v>167</v>
      </c>
      <c r="D112" s="17" t="s">
        <v>201</v>
      </c>
      <c r="E112" s="14" t="s">
        <v>202</v>
      </c>
      <c r="F112" s="18"/>
      <c r="G112" s="3"/>
    </row>
    <row r="113" s="2" customFormat="1" ht="30" customHeight="1" spans="1:7">
      <c r="A113" s="21">
        <v>341</v>
      </c>
      <c r="B113" s="19" t="s">
        <v>147</v>
      </c>
      <c r="C113" s="16" t="s">
        <v>167</v>
      </c>
      <c r="D113" s="17" t="s">
        <v>203</v>
      </c>
      <c r="E113" s="14" t="s">
        <v>204</v>
      </c>
      <c r="F113" s="18"/>
      <c r="G113" s="3"/>
    </row>
    <row r="114" s="2" customFormat="1" ht="30" customHeight="1" spans="1:7">
      <c r="A114" s="21">
        <v>342</v>
      </c>
      <c r="B114" s="19" t="s">
        <v>205</v>
      </c>
      <c r="C114" s="16" t="s">
        <v>167</v>
      </c>
      <c r="D114" s="17" t="s">
        <v>206</v>
      </c>
      <c r="E114" s="14" t="s">
        <v>207</v>
      </c>
      <c r="F114" s="18"/>
      <c r="G114" s="3"/>
    </row>
    <row r="115" s="2" customFormat="1" ht="30" customHeight="1" spans="1:7">
      <c r="A115" s="21">
        <v>343</v>
      </c>
      <c r="B115" s="19" t="s">
        <v>208</v>
      </c>
      <c r="C115" s="16" t="s">
        <v>167</v>
      </c>
      <c r="D115" s="17" t="s">
        <v>209</v>
      </c>
      <c r="E115" s="14" t="s">
        <v>210</v>
      </c>
      <c r="F115" s="18"/>
      <c r="G115" s="3"/>
    </row>
    <row r="116" s="2" customFormat="1" ht="30" customHeight="1" spans="1:7">
      <c r="A116" s="21">
        <v>343</v>
      </c>
      <c r="B116" s="19" t="s">
        <v>208</v>
      </c>
      <c r="C116" s="16" t="s">
        <v>167</v>
      </c>
      <c r="D116" s="17" t="s">
        <v>211</v>
      </c>
      <c r="E116" s="14" t="s">
        <v>212</v>
      </c>
      <c r="F116" s="18"/>
      <c r="G116" s="3"/>
    </row>
    <row r="117" s="2" customFormat="1" ht="30" customHeight="1" spans="1:7">
      <c r="A117" s="14" t="str">
        <f t="shared" ref="A117:A180" si="3">"344"</f>
        <v>344</v>
      </c>
      <c r="B117" s="19" t="s">
        <v>9</v>
      </c>
      <c r="C117" s="16" t="s">
        <v>167</v>
      </c>
      <c r="D117" s="17" t="str">
        <f>"牛红梅"</f>
        <v>牛红梅</v>
      </c>
      <c r="E117" s="14" t="str">
        <f>"24344021215"</f>
        <v>24344021215</v>
      </c>
      <c r="F117" s="18"/>
      <c r="G117" s="3"/>
    </row>
    <row r="118" s="2" customFormat="1" ht="30" customHeight="1" spans="1:7">
      <c r="A118" s="14" t="str">
        <f t="shared" si="3"/>
        <v>344</v>
      </c>
      <c r="B118" s="19" t="s">
        <v>9</v>
      </c>
      <c r="C118" s="16" t="s">
        <v>167</v>
      </c>
      <c r="D118" s="17" t="str">
        <f>"李蓉"</f>
        <v>李蓉</v>
      </c>
      <c r="E118" s="14" t="str">
        <f>"24344021304"</f>
        <v>24344021304</v>
      </c>
      <c r="F118" s="18"/>
      <c r="G118" s="3"/>
    </row>
    <row r="119" s="2" customFormat="1" ht="30" customHeight="1" spans="1:7">
      <c r="A119" s="14" t="str">
        <f t="shared" si="3"/>
        <v>344</v>
      </c>
      <c r="B119" s="19" t="s">
        <v>9</v>
      </c>
      <c r="C119" s="16" t="s">
        <v>167</v>
      </c>
      <c r="D119" s="17" t="str">
        <f>"杨小芳"</f>
        <v>杨小芳</v>
      </c>
      <c r="E119" s="14" t="str">
        <f>"24344021329"</f>
        <v>24344021329</v>
      </c>
      <c r="F119" s="18"/>
      <c r="G119" s="3"/>
    </row>
    <row r="120" s="2" customFormat="1" ht="30" customHeight="1" spans="1:7">
      <c r="A120" s="14" t="str">
        <f t="shared" si="3"/>
        <v>344</v>
      </c>
      <c r="B120" s="19" t="s">
        <v>9</v>
      </c>
      <c r="C120" s="16" t="s">
        <v>167</v>
      </c>
      <c r="D120" s="17" t="str">
        <f>"王玲飞"</f>
        <v>王玲飞</v>
      </c>
      <c r="E120" s="14" t="str">
        <f>"24344021326"</f>
        <v>24344021326</v>
      </c>
      <c r="F120" s="18"/>
      <c r="G120" s="3"/>
    </row>
    <row r="121" s="2" customFormat="1" ht="30" customHeight="1" spans="1:7">
      <c r="A121" s="14" t="str">
        <f t="shared" si="3"/>
        <v>344</v>
      </c>
      <c r="B121" s="19" t="s">
        <v>9</v>
      </c>
      <c r="C121" s="16" t="s">
        <v>167</v>
      </c>
      <c r="D121" s="17" t="str">
        <f>"张月梅"</f>
        <v>张月梅</v>
      </c>
      <c r="E121" s="14" t="str">
        <f>"24344021211"</f>
        <v>24344021211</v>
      </c>
      <c r="F121" s="18"/>
      <c r="G121" s="3"/>
    </row>
    <row r="122" s="2" customFormat="1" ht="30" customHeight="1" spans="1:7">
      <c r="A122" s="14" t="str">
        <f t="shared" si="3"/>
        <v>344</v>
      </c>
      <c r="B122" s="19" t="s">
        <v>9</v>
      </c>
      <c r="C122" s="16" t="s">
        <v>167</v>
      </c>
      <c r="D122" s="17" t="str">
        <f>"张柳柳"</f>
        <v>张柳柳</v>
      </c>
      <c r="E122" s="14" t="str">
        <f>"24344021120"</f>
        <v>24344021120</v>
      </c>
      <c r="F122" s="18"/>
      <c r="G122" s="3"/>
    </row>
    <row r="123" s="2" customFormat="1" ht="30" customHeight="1" spans="1:7">
      <c r="A123" s="14" t="str">
        <f t="shared" si="3"/>
        <v>344</v>
      </c>
      <c r="B123" s="19" t="s">
        <v>9</v>
      </c>
      <c r="C123" s="16" t="s">
        <v>167</v>
      </c>
      <c r="D123" s="17" t="str">
        <f>"张文博"</f>
        <v>张文博</v>
      </c>
      <c r="E123" s="14" t="str">
        <f>"24344021111"</f>
        <v>24344021111</v>
      </c>
      <c r="F123" s="18"/>
      <c r="G123" s="3"/>
    </row>
    <row r="124" s="2" customFormat="1" ht="30" customHeight="1" spans="1:7">
      <c r="A124" s="14" t="str">
        <f t="shared" si="3"/>
        <v>344</v>
      </c>
      <c r="B124" s="19" t="s">
        <v>9</v>
      </c>
      <c r="C124" s="16" t="s">
        <v>167</v>
      </c>
      <c r="D124" s="17" t="str">
        <f>"王羽琪"</f>
        <v>王羽琪</v>
      </c>
      <c r="E124" s="14" t="str">
        <f>"24344021316"</f>
        <v>24344021316</v>
      </c>
      <c r="F124" s="18"/>
      <c r="G124" s="3"/>
    </row>
    <row r="125" s="2" customFormat="1" ht="30" customHeight="1" spans="1:7">
      <c r="A125" s="14" t="str">
        <f t="shared" si="3"/>
        <v>344</v>
      </c>
      <c r="B125" s="19" t="s">
        <v>9</v>
      </c>
      <c r="C125" s="16" t="s">
        <v>167</v>
      </c>
      <c r="D125" s="17" t="str">
        <f>"王丹琪"</f>
        <v>王丹琪</v>
      </c>
      <c r="E125" s="14" t="str">
        <f>"24344021205"</f>
        <v>24344021205</v>
      </c>
      <c r="F125" s="18"/>
      <c r="G125" s="3"/>
    </row>
    <row r="126" s="2" customFormat="1" ht="30" customHeight="1" spans="1:7">
      <c r="A126" s="14" t="str">
        <f t="shared" si="3"/>
        <v>344</v>
      </c>
      <c r="B126" s="19" t="s">
        <v>9</v>
      </c>
      <c r="C126" s="16" t="s">
        <v>167</v>
      </c>
      <c r="D126" s="17" t="str">
        <f>"杜娜"</f>
        <v>杜娜</v>
      </c>
      <c r="E126" s="14" t="str">
        <f>"24344021114"</f>
        <v>24344021114</v>
      </c>
      <c r="F126" s="18"/>
      <c r="G126" s="3"/>
    </row>
    <row r="127" s="2" customFormat="1" ht="30" customHeight="1" spans="1:7">
      <c r="A127" s="14" t="str">
        <f t="shared" si="3"/>
        <v>344</v>
      </c>
      <c r="B127" s="19" t="s">
        <v>9</v>
      </c>
      <c r="C127" s="16" t="s">
        <v>167</v>
      </c>
      <c r="D127" s="17" t="str">
        <f>"苏小梅"</f>
        <v>苏小梅</v>
      </c>
      <c r="E127" s="14" t="str">
        <f>"24344021312"</f>
        <v>24344021312</v>
      </c>
      <c r="F127" s="18"/>
      <c r="G127" s="3"/>
    </row>
    <row r="128" s="2" customFormat="1" ht="30" customHeight="1" spans="1:7">
      <c r="A128" s="14" t="str">
        <f t="shared" si="3"/>
        <v>344</v>
      </c>
      <c r="B128" s="19" t="s">
        <v>9</v>
      </c>
      <c r="C128" s="16" t="s">
        <v>167</v>
      </c>
      <c r="D128" s="17" t="str">
        <f>"郝琛"</f>
        <v>郝琛</v>
      </c>
      <c r="E128" s="14" t="str">
        <f>"24344021130"</f>
        <v>24344021130</v>
      </c>
      <c r="F128" s="18"/>
      <c r="G128" s="3"/>
    </row>
    <row r="129" s="2" customFormat="1" ht="30" customHeight="1" spans="1:7">
      <c r="A129" s="14" t="str">
        <f t="shared" si="3"/>
        <v>344</v>
      </c>
      <c r="B129" s="19" t="s">
        <v>9</v>
      </c>
      <c r="C129" s="16" t="s">
        <v>167</v>
      </c>
      <c r="D129" s="17" t="str">
        <f>"胡瑞兰"</f>
        <v>胡瑞兰</v>
      </c>
      <c r="E129" s="14" t="str">
        <f>"24344021212"</f>
        <v>24344021212</v>
      </c>
      <c r="F129" s="18"/>
      <c r="G129" s="3"/>
    </row>
    <row r="130" s="2" customFormat="1" ht="30" customHeight="1" spans="1:7">
      <c r="A130" s="14" t="str">
        <f t="shared" si="3"/>
        <v>344</v>
      </c>
      <c r="B130" s="19" t="s">
        <v>9</v>
      </c>
      <c r="C130" s="16" t="s">
        <v>167</v>
      </c>
      <c r="D130" s="17" t="str">
        <f>"杨越"</f>
        <v>杨越</v>
      </c>
      <c r="E130" s="14" t="str">
        <f>"24344021225"</f>
        <v>24344021225</v>
      </c>
      <c r="F130" s="18"/>
      <c r="G130" s="3"/>
    </row>
    <row r="131" s="2" customFormat="1" ht="30" customHeight="1" spans="1:7">
      <c r="A131" s="14" t="str">
        <f t="shared" si="3"/>
        <v>344</v>
      </c>
      <c r="B131" s="19" t="s">
        <v>9</v>
      </c>
      <c r="C131" s="16" t="s">
        <v>167</v>
      </c>
      <c r="D131" s="17" t="str">
        <f>"谢买艳"</f>
        <v>谢买艳</v>
      </c>
      <c r="E131" s="14" t="str">
        <f>"24344021209"</f>
        <v>24344021209</v>
      </c>
      <c r="F131" s="18"/>
      <c r="G131" s="3"/>
    </row>
    <row r="132" s="2" customFormat="1" ht="30" customHeight="1" spans="1:7">
      <c r="A132" s="14" t="str">
        <f t="shared" si="3"/>
        <v>344</v>
      </c>
      <c r="B132" s="19" t="s">
        <v>9</v>
      </c>
      <c r="C132" s="16" t="s">
        <v>167</v>
      </c>
      <c r="D132" s="17" t="str">
        <f>"王冠"</f>
        <v>王冠</v>
      </c>
      <c r="E132" s="14" t="str">
        <f>"24344021230"</f>
        <v>24344021230</v>
      </c>
      <c r="F132" s="18"/>
      <c r="G132" s="3"/>
    </row>
    <row r="133" s="2" customFormat="1" ht="30" customHeight="1" spans="1:7">
      <c r="A133" s="14" t="str">
        <f t="shared" si="3"/>
        <v>344</v>
      </c>
      <c r="B133" s="19" t="s">
        <v>9</v>
      </c>
      <c r="C133" s="16" t="s">
        <v>167</v>
      </c>
      <c r="D133" s="17" t="str">
        <f>"雷霞"</f>
        <v>雷霞</v>
      </c>
      <c r="E133" s="14" t="str">
        <f>"24344021221"</f>
        <v>24344021221</v>
      </c>
      <c r="F133" s="18"/>
      <c r="G133" s="3"/>
    </row>
    <row r="134" s="2" customFormat="1" ht="30" customHeight="1" spans="1:7">
      <c r="A134" s="14" t="str">
        <f t="shared" si="3"/>
        <v>344</v>
      </c>
      <c r="B134" s="19" t="s">
        <v>9</v>
      </c>
      <c r="C134" s="16" t="s">
        <v>167</v>
      </c>
      <c r="D134" s="17" t="str">
        <f>"李焕"</f>
        <v>李焕</v>
      </c>
      <c r="E134" s="14" t="str">
        <f>"24344021319"</f>
        <v>24344021319</v>
      </c>
      <c r="F134" s="18"/>
      <c r="G134" s="3"/>
    </row>
    <row r="135" s="2" customFormat="1" ht="30" customHeight="1" spans="1:7">
      <c r="A135" s="14" t="str">
        <f t="shared" si="3"/>
        <v>344</v>
      </c>
      <c r="B135" s="19" t="s">
        <v>9</v>
      </c>
      <c r="C135" s="16" t="s">
        <v>167</v>
      </c>
      <c r="D135" s="17" t="str">
        <f>"晋燕"</f>
        <v>晋燕</v>
      </c>
      <c r="E135" s="14" t="str">
        <f>"24344021218"</f>
        <v>24344021218</v>
      </c>
      <c r="F135" s="18"/>
      <c r="G135" s="3"/>
    </row>
    <row r="136" s="2" customFormat="1" ht="30" customHeight="1" spans="1:7">
      <c r="A136" s="14" t="str">
        <f t="shared" si="3"/>
        <v>344</v>
      </c>
      <c r="B136" s="19" t="s">
        <v>9</v>
      </c>
      <c r="C136" s="16" t="s">
        <v>167</v>
      </c>
      <c r="D136" s="17" t="str">
        <f>"白娥"</f>
        <v>白娥</v>
      </c>
      <c r="E136" s="14" t="str">
        <f>"24344021220"</f>
        <v>24344021220</v>
      </c>
      <c r="F136" s="18"/>
      <c r="G136" s="3"/>
    </row>
    <row r="137" s="2" customFormat="1" ht="30" customHeight="1" spans="1:7">
      <c r="A137" s="14" t="str">
        <f t="shared" si="3"/>
        <v>344</v>
      </c>
      <c r="B137" s="19" t="s">
        <v>9</v>
      </c>
      <c r="C137" s="16" t="s">
        <v>167</v>
      </c>
      <c r="D137" s="17" t="str">
        <f>"刘月"</f>
        <v>刘月</v>
      </c>
      <c r="E137" s="14" t="str">
        <f>"24344021322"</f>
        <v>24344021322</v>
      </c>
      <c r="F137" s="18"/>
      <c r="G137" s="3"/>
    </row>
    <row r="138" s="2" customFormat="1" ht="30" customHeight="1" spans="1:7">
      <c r="A138" s="14" t="str">
        <f t="shared" si="3"/>
        <v>344</v>
      </c>
      <c r="B138" s="19" t="s">
        <v>9</v>
      </c>
      <c r="C138" s="16" t="s">
        <v>167</v>
      </c>
      <c r="D138" s="17" t="str">
        <f>"孙昊"</f>
        <v>孙昊</v>
      </c>
      <c r="E138" s="14" t="str">
        <f>"24344021109"</f>
        <v>24344021109</v>
      </c>
      <c r="F138" s="18"/>
      <c r="G138" s="3"/>
    </row>
    <row r="139" s="2" customFormat="1" ht="30" customHeight="1" spans="1:7">
      <c r="A139" s="14" t="str">
        <f t="shared" si="3"/>
        <v>344</v>
      </c>
      <c r="B139" s="19" t="s">
        <v>9</v>
      </c>
      <c r="C139" s="16" t="s">
        <v>167</v>
      </c>
      <c r="D139" s="17" t="str">
        <f>"李淑莉"</f>
        <v>李淑莉</v>
      </c>
      <c r="E139" s="14" t="str">
        <f>"24344021106"</f>
        <v>24344021106</v>
      </c>
      <c r="F139" s="18"/>
      <c r="G139" s="3"/>
    </row>
    <row r="140" s="2" customFormat="1" ht="30" customHeight="1" spans="1:7">
      <c r="A140" s="14" t="str">
        <f t="shared" si="3"/>
        <v>344</v>
      </c>
      <c r="B140" s="19" t="s">
        <v>9</v>
      </c>
      <c r="C140" s="16" t="s">
        <v>167</v>
      </c>
      <c r="D140" s="17" t="str">
        <f>"冯新宇"</f>
        <v>冯新宇</v>
      </c>
      <c r="E140" s="14" t="str">
        <f>"24344021207"</f>
        <v>24344021207</v>
      </c>
      <c r="F140" s="18"/>
      <c r="G140" s="3"/>
    </row>
    <row r="141" s="2" customFormat="1" ht="30" customHeight="1" spans="1:7">
      <c r="A141" s="14" t="str">
        <f t="shared" si="3"/>
        <v>344</v>
      </c>
      <c r="B141" s="19" t="s">
        <v>9</v>
      </c>
      <c r="C141" s="16" t="s">
        <v>167</v>
      </c>
      <c r="D141" s="17" t="str">
        <f>"刘艺阳"</f>
        <v>刘艺阳</v>
      </c>
      <c r="E141" s="14" t="str">
        <f>"24344021208"</f>
        <v>24344021208</v>
      </c>
      <c r="F141" s="18"/>
      <c r="G141" s="3"/>
    </row>
    <row r="142" s="2" customFormat="1" ht="30" customHeight="1" spans="1:7">
      <c r="A142" s="14" t="str">
        <f t="shared" si="3"/>
        <v>344</v>
      </c>
      <c r="B142" s="19" t="s">
        <v>9</v>
      </c>
      <c r="C142" s="16" t="s">
        <v>167</v>
      </c>
      <c r="D142" s="17" t="str">
        <f>"孟娜"</f>
        <v>孟娜</v>
      </c>
      <c r="E142" s="14" t="str">
        <f>"24344021127"</f>
        <v>24344021127</v>
      </c>
      <c r="F142" s="18"/>
      <c r="G142" s="3"/>
    </row>
    <row r="143" s="2" customFormat="1" ht="30" customHeight="1" spans="1:7">
      <c r="A143" s="14" t="str">
        <f t="shared" si="3"/>
        <v>344</v>
      </c>
      <c r="B143" s="19" t="s">
        <v>9</v>
      </c>
      <c r="C143" s="16" t="s">
        <v>167</v>
      </c>
      <c r="D143" s="17" t="str">
        <f>"牟亚静"</f>
        <v>牟亚静</v>
      </c>
      <c r="E143" s="14" t="str">
        <f>"24344021219"</f>
        <v>24344021219</v>
      </c>
      <c r="F143" s="18"/>
      <c r="G143" s="3"/>
    </row>
    <row r="144" s="2" customFormat="1" ht="30" customHeight="1" spans="1:7">
      <c r="A144" s="14" t="str">
        <f t="shared" si="3"/>
        <v>344</v>
      </c>
      <c r="B144" s="19" t="s">
        <v>9</v>
      </c>
      <c r="C144" s="16" t="s">
        <v>167</v>
      </c>
      <c r="D144" s="17" t="str">
        <f>"白敏"</f>
        <v>白敏</v>
      </c>
      <c r="E144" s="14" t="str">
        <f>"24344021325"</f>
        <v>24344021325</v>
      </c>
      <c r="F144" s="18"/>
      <c r="G144" s="3"/>
    </row>
    <row r="145" s="2" customFormat="1" ht="30" customHeight="1" spans="1:7">
      <c r="A145" s="14" t="str">
        <f t="shared" si="3"/>
        <v>344</v>
      </c>
      <c r="B145" s="19" t="s">
        <v>9</v>
      </c>
      <c r="C145" s="16" t="s">
        <v>167</v>
      </c>
      <c r="D145" s="17" t="str">
        <f>"苗卜瑗"</f>
        <v>苗卜瑗</v>
      </c>
      <c r="E145" s="14" t="str">
        <f>"24344021113"</f>
        <v>24344021113</v>
      </c>
      <c r="F145" s="18"/>
      <c r="G145" s="3"/>
    </row>
    <row r="146" s="2" customFormat="1" ht="30" customHeight="1" spans="1:7">
      <c r="A146" s="14" t="str">
        <f t="shared" si="3"/>
        <v>344</v>
      </c>
      <c r="B146" s="19" t="s">
        <v>9</v>
      </c>
      <c r="C146" s="16" t="s">
        <v>167</v>
      </c>
      <c r="D146" s="17" t="str">
        <f>"李慧"</f>
        <v>李慧</v>
      </c>
      <c r="E146" s="14" t="str">
        <f>"24344021307"</f>
        <v>24344021307</v>
      </c>
      <c r="F146" s="18"/>
      <c r="G146" s="3"/>
    </row>
    <row r="147" s="2" customFormat="1" ht="30" customHeight="1" spans="1:7">
      <c r="A147" s="14" t="str">
        <f t="shared" si="3"/>
        <v>344</v>
      </c>
      <c r="B147" s="19" t="s">
        <v>9</v>
      </c>
      <c r="C147" s="16" t="s">
        <v>167</v>
      </c>
      <c r="D147" s="17" t="str">
        <f>"刘涛"</f>
        <v>刘涛</v>
      </c>
      <c r="E147" s="14" t="str">
        <f>"24344021110"</f>
        <v>24344021110</v>
      </c>
      <c r="F147" s="18"/>
      <c r="G147" s="3"/>
    </row>
    <row r="148" s="2" customFormat="1" ht="30" customHeight="1" spans="1:7">
      <c r="A148" s="14" t="str">
        <f t="shared" si="3"/>
        <v>344</v>
      </c>
      <c r="B148" s="19" t="s">
        <v>9</v>
      </c>
      <c r="C148" s="16" t="s">
        <v>167</v>
      </c>
      <c r="D148" s="17" t="str">
        <f>"边娜"</f>
        <v>边娜</v>
      </c>
      <c r="E148" s="14" t="str">
        <f>"24344021121"</f>
        <v>24344021121</v>
      </c>
      <c r="F148" s="18"/>
      <c r="G148" s="3"/>
    </row>
    <row r="149" s="2" customFormat="1" ht="30" customHeight="1" spans="1:7">
      <c r="A149" s="14" t="str">
        <f t="shared" si="3"/>
        <v>344</v>
      </c>
      <c r="B149" s="19" t="s">
        <v>9</v>
      </c>
      <c r="C149" s="16" t="s">
        <v>167</v>
      </c>
      <c r="D149" s="17" t="str">
        <f>"杨娜"</f>
        <v>杨娜</v>
      </c>
      <c r="E149" s="14" t="str">
        <f>"24344021305"</f>
        <v>24344021305</v>
      </c>
      <c r="F149" s="18"/>
      <c r="G149" s="3"/>
    </row>
    <row r="150" s="2" customFormat="1" ht="30" customHeight="1" spans="1:7">
      <c r="A150" s="14" t="str">
        <f t="shared" si="3"/>
        <v>344</v>
      </c>
      <c r="B150" s="19" t="s">
        <v>9</v>
      </c>
      <c r="C150" s="16" t="s">
        <v>167</v>
      </c>
      <c r="D150" s="17" t="str">
        <f>"张茹"</f>
        <v>张茹</v>
      </c>
      <c r="E150" s="14" t="str">
        <f>"24344021122"</f>
        <v>24344021122</v>
      </c>
      <c r="F150" s="18"/>
      <c r="G150" s="3"/>
    </row>
    <row r="151" s="2" customFormat="1" ht="30" customHeight="1" spans="1:7">
      <c r="A151" s="14" t="str">
        <f t="shared" si="3"/>
        <v>344</v>
      </c>
      <c r="B151" s="19" t="s">
        <v>9</v>
      </c>
      <c r="C151" s="16" t="s">
        <v>167</v>
      </c>
      <c r="D151" s="17" t="str">
        <f>"杨柳"</f>
        <v>杨柳</v>
      </c>
      <c r="E151" s="14" t="str">
        <f>"24344021320"</f>
        <v>24344021320</v>
      </c>
      <c r="F151" s="18"/>
      <c r="G151" s="3"/>
    </row>
    <row r="152" s="2" customFormat="1" ht="30" customHeight="1" spans="1:7">
      <c r="A152" s="14" t="s">
        <v>213</v>
      </c>
      <c r="B152" s="19" t="s">
        <v>214</v>
      </c>
      <c r="C152" s="16" t="s">
        <v>167</v>
      </c>
      <c r="D152" s="17" t="s">
        <v>215</v>
      </c>
      <c r="E152" s="14" t="s">
        <v>216</v>
      </c>
      <c r="F152" s="18"/>
      <c r="G152" s="3"/>
    </row>
    <row r="153" s="2" customFormat="1" ht="30" customHeight="1" spans="1:7">
      <c r="A153" s="14" t="str">
        <f>"346"</f>
        <v>346</v>
      </c>
      <c r="B153" s="15" t="s">
        <v>217</v>
      </c>
      <c r="C153" s="16" t="s">
        <v>167</v>
      </c>
      <c r="D153" s="17" t="str">
        <f>"鲍宏颖"</f>
        <v>鲍宏颖</v>
      </c>
      <c r="E153" s="14" t="str">
        <f>"24346021407"</f>
        <v>24346021407</v>
      </c>
      <c r="F153" s="18"/>
      <c r="G153" s="3"/>
    </row>
  </sheetData>
  <autoFilter ref="A3:J153">
    <extLst/>
  </autoFilter>
  <sortState ref="A2:K201">
    <sortCondition ref="B2" descending="1"/>
  </sortState>
  <mergeCells count="2">
    <mergeCell ref="A1:B1"/>
    <mergeCell ref="A2:F2"/>
  </mergeCells>
  <pageMargins left="0.751388888888889" right="0.751388888888889" top="0.60625" bottom="0.60625" header="0.5" footer="0.5"/>
  <pageSetup paperSize="9" scale="92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316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李瑞</cp:lastModifiedBy>
  <dcterms:created xsi:type="dcterms:W3CDTF">2024-05-18T14:57:00Z</dcterms:created>
  <dcterms:modified xsi:type="dcterms:W3CDTF">2024-07-01T08:46:55Z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9440F413CE4D47D2BC8ABE0036227822_11</vt:lpwstr>
  </property>
  <property fmtid="{D5CDD505-2E9C-101B-9397-08002B2CF9AE}" pid="3" name="KSOProductBuildVer">
    <vt:lpwstr>2052-12.1.0.17133</vt:lpwstr>
  </property>
</Properties>
</file>