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综合成绩" sheetId="1" r:id="rId1"/>
  </sheets>
  <externalReferences>
    <externalReference r:id="rId2"/>
  </externalReferences>
  <definedNames>
    <definedName name="_xlnm._FilterDatabase" localSheetId="0" hidden="1">综合成绩!$A$2:$O$2</definedName>
  </definedNames>
  <calcPr calcId="144525"/>
</workbook>
</file>

<file path=xl/sharedStrings.xml><?xml version="1.0" encoding="utf-8"?>
<sst xmlns="http://schemas.openxmlformats.org/spreadsheetml/2006/main" count="54" uniqueCount="42">
  <si>
    <t>通州区2024年符合政府安排工作
退役士兵量化、笔试及综合成绩单</t>
  </si>
  <si>
    <t>准考证号</t>
  </si>
  <si>
    <t>姓名</t>
  </si>
  <si>
    <t>量化</t>
  </si>
  <si>
    <t>量化*0.6</t>
  </si>
  <si>
    <t>笔试</t>
  </si>
  <si>
    <t>笔试*0.4</t>
  </si>
  <si>
    <t>综合成绩</t>
  </si>
  <si>
    <t>综合排名</t>
  </si>
  <si>
    <t>学历</t>
  </si>
  <si>
    <t>韩兆伟</t>
  </si>
  <si>
    <t>韩*伟</t>
  </si>
  <si>
    <t>本科</t>
  </si>
  <si>
    <t>闫  朋</t>
  </si>
  <si>
    <t>闫*</t>
  </si>
  <si>
    <t>邵成俊</t>
  </si>
  <si>
    <t>邵*俊</t>
  </si>
  <si>
    <t>大专</t>
  </si>
  <si>
    <t>刘振峰</t>
  </si>
  <si>
    <t>刘*峰</t>
  </si>
  <si>
    <t>周建全</t>
  </si>
  <si>
    <t>周*全</t>
  </si>
  <si>
    <t>郭桂阳</t>
  </si>
  <si>
    <t>郭*阳</t>
  </si>
  <si>
    <t>王长江</t>
  </si>
  <si>
    <t xml:space="preserve">王*江 </t>
  </si>
  <si>
    <t>陆艳清</t>
  </si>
  <si>
    <t>陆*清</t>
  </si>
  <si>
    <t>魏新臣</t>
  </si>
  <si>
    <t>魏*臣</t>
  </si>
  <si>
    <t>孙久龙</t>
  </si>
  <si>
    <t>孙*龙</t>
  </si>
  <si>
    <t>武勃林</t>
  </si>
  <si>
    <t>武*林</t>
  </si>
  <si>
    <t>王晓阳</t>
  </si>
  <si>
    <t>王*阳</t>
  </si>
  <si>
    <t>郑思龙</t>
  </si>
  <si>
    <t>郑*龙</t>
  </si>
  <si>
    <t>中专</t>
  </si>
  <si>
    <t>田  智</t>
  </si>
  <si>
    <t>田*</t>
  </si>
  <si>
    <t>注：综合成绩为“量化评分”、“笔试”两项成绩按比例累加计算。其中，“量化评分”按60%计算，“笔试”按40%计算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</si>
</sst>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_ "/>
    <numFmt numFmtId="178" formatCode="0.0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6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178" fontId="4" fillId="0" borderId="2" xfId="49" applyNumberFormat="1" applyFont="1" applyFill="1" applyBorder="1" applyAlignment="1">
      <alignment horizontal="center" vertical="center"/>
    </xf>
    <xf numFmtId="178" fontId="3" fillId="0" borderId="1" xfId="49" applyNumberFormat="1" applyFont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178" fontId="3" fillId="0" borderId="2" xfId="49" applyNumberFormat="1" applyFont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177" fontId="7" fillId="0" borderId="2" xfId="49" applyNumberFormat="1" applyFont="1" applyFill="1" applyBorder="1" applyAlignment="1">
      <alignment horizontal="center" vertical="center"/>
    </xf>
    <xf numFmtId="177" fontId="5" fillId="0" borderId="2" xfId="49" applyNumberFormat="1" applyFont="1" applyFill="1" applyBorder="1" applyAlignment="1">
      <alignment horizontal="center" vertical="center"/>
    </xf>
    <xf numFmtId="0" fontId="5" fillId="0" borderId="2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177" fontId="7" fillId="0" borderId="2" xfId="49" applyNumberFormat="1" applyFont="1" applyBorder="1" applyAlignment="1">
      <alignment horizontal="center" vertical="center"/>
    </xf>
    <xf numFmtId="0" fontId="3" fillId="0" borderId="0" xfId="49" applyFont="1" applyAlignment="1">
      <alignment horizontal="left" vertical="center"/>
    </xf>
    <xf numFmtId="0" fontId="4" fillId="0" borderId="0" xfId="49" applyFont="1" applyAlignment="1">
      <alignment horizontal="left" vertical="center"/>
    </xf>
    <xf numFmtId="0" fontId="3" fillId="0" borderId="0" xfId="49" applyFont="1" applyFill="1" applyAlignment="1">
      <alignment horizontal="left" vertical="center"/>
    </xf>
    <xf numFmtId="176" fontId="3" fillId="0" borderId="2" xfId="49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5" fillId="0" borderId="2" xfId="49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2024&#24180;&#31526;&#21512;&#25919;&#24220;&#23433;&#25490;&#24037;&#20316;&#36864;&#24441;&#22763;&#20853;&#31508;&#35797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笔试成绩"/>
      <sheetName val="综合成绩"/>
    </sheetNames>
    <sheetDataSet>
      <sheetData sheetId="0">
        <row r="2">
          <cell r="B2" t="str">
            <v>准考证号</v>
          </cell>
          <cell r="C2" t="str">
            <v>姓名</v>
          </cell>
          <cell r="D2" t="str">
            <v>身份证号</v>
          </cell>
          <cell r="E2" t="str">
            <v>笔试成绩</v>
          </cell>
        </row>
        <row r="3">
          <cell r="B3">
            <v>2024070112</v>
          </cell>
          <cell r="C3" t="str">
            <v>王长江</v>
          </cell>
          <cell r="D3" t="str">
            <v>412721198906124611</v>
          </cell>
          <cell r="E3">
            <v>74.1</v>
          </cell>
        </row>
        <row r="4">
          <cell r="B4">
            <v>2024070107</v>
          </cell>
          <cell r="C4" t="str">
            <v>闫  朋</v>
          </cell>
          <cell r="D4" t="str">
            <v>371327198802162712</v>
          </cell>
          <cell r="E4">
            <v>73.18</v>
          </cell>
        </row>
        <row r="5">
          <cell r="B5">
            <v>2024070104</v>
          </cell>
          <cell r="C5" t="str">
            <v>魏新臣</v>
          </cell>
          <cell r="D5" t="str">
            <v>11022319880905567X</v>
          </cell>
          <cell r="E5">
            <v>72.26</v>
          </cell>
        </row>
        <row r="6">
          <cell r="B6">
            <v>2024070101</v>
          </cell>
          <cell r="C6" t="str">
            <v>陆艳清</v>
          </cell>
          <cell r="D6" t="str">
            <v>321321198911017218</v>
          </cell>
          <cell r="E6">
            <v>71.98</v>
          </cell>
        </row>
        <row r="7">
          <cell r="B7">
            <v>2024070111</v>
          </cell>
          <cell r="C7" t="str">
            <v>刘振峰</v>
          </cell>
          <cell r="D7" t="str">
            <v>110223198902036975</v>
          </cell>
          <cell r="E7">
            <v>71.48</v>
          </cell>
        </row>
        <row r="8">
          <cell r="B8">
            <v>2024070110</v>
          </cell>
          <cell r="C8" t="str">
            <v>韩兆伟</v>
          </cell>
          <cell r="D8" t="str">
            <v>370827198108222312</v>
          </cell>
          <cell r="E8">
            <v>70.74</v>
          </cell>
        </row>
        <row r="9">
          <cell r="B9">
            <v>2024070113</v>
          </cell>
          <cell r="C9" t="str">
            <v>郭桂阳</v>
          </cell>
          <cell r="D9" t="str">
            <v>130923198801206412</v>
          </cell>
          <cell r="E9">
            <v>70.5</v>
          </cell>
        </row>
        <row r="10">
          <cell r="B10">
            <v>2024070103</v>
          </cell>
          <cell r="C10" t="str">
            <v>孙久龙</v>
          </cell>
          <cell r="D10" t="str">
            <v>370124198806074532</v>
          </cell>
          <cell r="E10">
            <v>69.88</v>
          </cell>
        </row>
        <row r="11">
          <cell r="B11">
            <v>2024070114</v>
          </cell>
          <cell r="C11" t="str">
            <v>王晓阳</v>
          </cell>
          <cell r="D11" t="str">
            <v>371422199001076038</v>
          </cell>
          <cell r="E11">
            <v>69.78</v>
          </cell>
        </row>
        <row r="12">
          <cell r="B12">
            <v>2024070106</v>
          </cell>
          <cell r="C12" t="str">
            <v>周建全</v>
          </cell>
          <cell r="D12" t="str">
            <v>130728798905034054</v>
          </cell>
          <cell r="E12">
            <v>69.5</v>
          </cell>
        </row>
        <row r="13">
          <cell r="B13">
            <v>2024070102</v>
          </cell>
          <cell r="C13" t="str">
            <v>邵成俊</v>
          </cell>
          <cell r="D13" t="str">
            <v>320923199010182151</v>
          </cell>
          <cell r="E13">
            <v>68.58</v>
          </cell>
        </row>
        <row r="14">
          <cell r="B14">
            <v>2024070109</v>
          </cell>
          <cell r="C14" t="str">
            <v>郑思龙</v>
          </cell>
          <cell r="D14" t="str">
            <v>412722199512080071</v>
          </cell>
          <cell r="E14">
            <v>66.1</v>
          </cell>
        </row>
        <row r="15">
          <cell r="B15">
            <v>2024070108</v>
          </cell>
          <cell r="C15" t="str">
            <v>武勃林</v>
          </cell>
          <cell r="D15" t="str">
            <v>130423199211271713</v>
          </cell>
          <cell r="E15">
            <v>65.74</v>
          </cell>
        </row>
        <row r="16">
          <cell r="B16">
            <v>2024070105</v>
          </cell>
          <cell r="C16" t="str">
            <v>田  智</v>
          </cell>
          <cell r="D16" t="str">
            <v>110223199012207570</v>
          </cell>
          <cell r="E16">
            <v>56.64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P7" sqref="P7"/>
    </sheetView>
  </sheetViews>
  <sheetFormatPr defaultColWidth="9" defaultRowHeight="13.5"/>
  <cols>
    <col min="1" max="1" width="11.875" style="2" customWidth="1"/>
    <col min="2" max="2" width="18" style="2" customWidth="1"/>
    <col min="3" max="3" width="13.5" style="2" customWidth="1"/>
    <col min="4" max="4" width="15.4083333333333" style="2" customWidth="1"/>
    <col min="5" max="5" width="15.5583333333333" style="2" customWidth="1"/>
    <col min="6" max="6" width="14.375" style="2" customWidth="1"/>
    <col min="7" max="7" width="18.05" style="2" customWidth="1"/>
    <col min="8" max="9" width="9" style="1"/>
    <col min="10" max="10" width="11.5" style="1" customWidth="1"/>
    <col min="11" max="16384" width="9" style="1"/>
  </cols>
  <sheetData>
    <row r="1" ht="59" customHeight="1" spans="1:9">
      <c r="A1" s="3" t="s">
        <v>0</v>
      </c>
      <c r="B1" s="3"/>
      <c r="C1" s="4"/>
      <c r="D1" s="5"/>
      <c r="E1" s="4"/>
      <c r="F1" s="6"/>
      <c r="G1" s="4"/>
      <c r="H1" s="4"/>
      <c r="I1" s="4"/>
    </row>
    <row r="2" s="1" customFormat="1" ht="33" customHeight="1" spans="1:10">
      <c r="A2" s="7" t="s">
        <v>1</v>
      </c>
      <c r="B2" s="7" t="s">
        <v>2</v>
      </c>
      <c r="C2" s="8" t="s">
        <v>2</v>
      </c>
      <c r="D2" s="9" t="s">
        <v>3</v>
      </c>
      <c r="E2" s="10" t="s">
        <v>4</v>
      </c>
      <c r="F2" s="11" t="s">
        <v>5</v>
      </c>
      <c r="G2" s="10" t="s">
        <v>6</v>
      </c>
      <c r="H2" s="12" t="s">
        <v>7</v>
      </c>
      <c r="I2" s="23" t="s">
        <v>8</v>
      </c>
      <c r="J2" s="24" t="s">
        <v>9</v>
      </c>
    </row>
    <row r="3" s="1" customFormat="1" ht="25" customHeight="1" spans="1:10">
      <c r="A3" s="13">
        <v>2024070110</v>
      </c>
      <c r="B3" s="13" t="s">
        <v>10</v>
      </c>
      <c r="C3" s="14" t="s">
        <v>11</v>
      </c>
      <c r="D3" s="15">
        <v>100.4</v>
      </c>
      <c r="E3" s="15">
        <f t="shared" ref="E3:E16" si="0">D3*0.6</f>
        <v>60.24</v>
      </c>
      <c r="F3" s="16">
        <f>VLOOKUP(A3,[1]笔试成绩!B:E,4,0)</f>
        <v>70.74</v>
      </c>
      <c r="G3" s="16">
        <f t="shared" ref="G3:G16" si="1">F3*0.4</f>
        <v>28.296</v>
      </c>
      <c r="H3" s="16">
        <f t="shared" ref="H3:H16" si="2">E3+G3</f>
        <v>88.536</v>
      </c>
      <c r="I3" s="25">
        <f>COUNTIF($H$3:$H$16,"&gt;"&amp;H3)+1</f>
        <v>1</v>
      </c>
      <c r="J3" s="26" t="s">
        <v>12</v>
      </c>
    </row>
    <row r="4" s="1" customFormat="1" ht="25" customHeight="1" spans="1:10">
      <c r="A4" s="13">
        <v>2024070107</v>
      </c>
      <c r="B4" s="13" t="s">
        <v>13</v>
      </c>
      <c r="C4" s="14" t="s">
        <v>14</v>
      </c>
      <c r="D4" s="15">
        <v>95.4</v>
      </c>
      <c r="E4" s="15">
        <f t="shared" si="0"/>
        <v>57.24</v>
      </c>
      <c r="F4" s="16">
        <f>VLOOKUP(A4,[1]笔试成绩!B:E,4,0)</f>
        <v>73.18</v>
      </c>
      <c r="G4" s="16">
        <f t="shared" si="1"/>
        <v>29.272</v>
      </c>
      <c r="H4" s="16">
        <f t="shared" si="2"/>
        <v>86.512</v>
      </c>
      <c r="I4" s="25">
        <f>COUNTIF($H$3:$H$16,"&gt;"&amp;H4)+1</f>
        <v>2</v>
      </c>
      <c r="J4" s="26" t="s">
        <v>12</v>
      </c>
    </row>
    <row r="5" s="1" customFormat="1" ht="25" customHeight="1" spans="1:10">
      <c r="A5" s="13">
        <v>2024070102</v>
      </c>
      <c r="B5" s="13" t="s">
        <v>15</v>
      </c>
      <c r="C5" s="14" t="s">
        <v>16</v>
      </c>
      <c r="D5" s="15">
        <v>96.7</v>
      </c>
      <c r="E5" s="15">
        <f t="shared" si="0"/>
        <v>58.02</v>
      </c>
      <c r="F5" s="16">
        <f>VLOOKUP(A5,[1]笔试成绩!B:E,4,0)</f>
        <v>68.58</v>
      </c>
      <c r="G5" s="16">
        <f t="shared" si="1"/>
        <v>27.432</v>
      </c>
      <c r="H5" s="16">
        <f t="shared" si="2"/>
        <v>85.452</v>
      </c>
      <c r="I5" s="25">
        <f>COUNTIF($H$3:$H$16,"&gt;"&amp;H5)+1</f>
        <v>3</v>
      </c>
      <c r="J5" s="26" t="s">
        <v>17</v>
      </c>
    </row>
    <row r="6" s="1" customFormat="1" ht="25" customHeight="1" spans="1:10">
      <c r="A6" s="13">
        <v>2024070111</v>
      </c>
      <c r="B6" s="13" t="s">
        <v>18</v>
      </c>
      <c r="C6" s="14" t="s">
        <v>19</v>
      </c>
      <c r="D6" s="15">
        <v>88.6</v>
      </c>
      <c r="E6" s="15">
        <f t="shared" si="0"/>
        <v>53.16</v>
      </c>
      <c r="F6" s="16">
        <f>VLOOKUP(A6,[1]笔试成绩!B:E,4,0)</f>
        <v>71.48</v>
      </c>
      <c r="G6" s="16">
        <f t="shared" si="1"/>
        <v>28.592</v>
      </c>
      <c r="H6" s="16">
        <f t="shared" si="2"/>
        <v>81.752</v>
      </c>
      <c r="I6" s="25">
        <f>COUNTIF($H$3:$H$16,"&gt;"&amp;H6)+1</f>
        <v>4</v>
      </c>
      <c r="J6" s="26" t="s">
        <v>12</v>
      </c>
    </row>
    <row r="7" s="1" customFormat="1" ht="25" customHeight="1" spans="1:10">
      <c r="A7" s="13">
        <v>2024070106</v>
      </c>
      <c r="B7" s="13" t="s">
        <v>20</v>
      </c>
      <c r="C7" s="14" t="s">
        <v>21</v>
      </c>
      <c r="D7" s="15">
        <v>89.4</v>
      </c>
      <c r="E7" s="15">
        <f t="shared" si="0"/>
        <v>53.64</v>
      </c>
      <c r="F7" s="16">
        <f>VLOOKUP(A7,[1]笔试成绩!B:E,4,0)</f>
        <v>69.5</v>
      </c>
      <c r="G7" s="16">
        <f t="shared" si="1"/>
        <v>27.8</v>
      </c>
      <c r="H7" s="16">
        <f t="shared" si="2"/>
        <v>81.44</v>
      </c>
      <c r="I7" s="25">
        <f>COUNTIF($H$3:$H$16,"&gt;"&amp;H7)+1</f>
        <v>5</v>
      </c>
      <c r="J7" s="26" t="s">
        <v>17</v>
      </c>
    </row>
    <row r="8" s="1" customFormat="1" ht="25" customHeight="1" spans="1:10">
      <c r="A8" s="13">
        <v>2024070113</v>
      </c>
      <c r="B8" s="13" t="s">
        <v>22</v>
      </c>
      <c r="C8" s="14" t="s">
        <v>23</v>
      </c>
      <c r="D8" s="15">
        <v>86.55</v>
      </c>
      <c r="E8" s="15">
        <f t="shared" si="0"/>
        <v>51.93</v>
      </c>
      <c r="F8" s="16">
        <f>VLOOKUP(A8,[1]笔试成绩!B:E,4,0)</f>
        <v>70.5</v>
      </c>
      <c r="G8" s="16">
        <f t="shared" si="1"/>
        <v>28.2</v>
      </c>
      <c r="H8" s="16">
        <f t="shared" si="2"/>
        <v>80.13</v>
      </c>
      <c r="I8" s="25">
        <f>COUNTIF($H$3:$H$16,"&gt;"&amp;H8)+1</f>
        <v>6</v>
      </c>
      <c r="J8" s="26" t="s">
        <v>17</v>
      </c>
    </row>
    <row r="9" s="1" customFormat="1" ht="25" customHeight="1" spans="1:10">
      <c r="A9" s="13">
        <v>2024070112</v>
      </c>
      <c r="B9" s="13" t="s">
        <v>24</v>
      </c>
      <c r="C9" s="14" t="s">
        <v>25</v>
      </c>
      <c r="D9" s="15">
        <v>83.35</v>
      </c>
      <c r="E9" s="15">
        <f t="shared" si="0"/>
        <v>50.01</v>
      </c>
      <c r="F9" s="16">
        <f>VLOOKUP(A9,[1]笔试成绩!B:E,4,0)</f>
        <v>74.1</v>
      </c>
      <c r="G9" s="16">
        <f t="shared" si="1"/>
        <v>29.64</v>
      </c>
      <c r="H9" s="16">
        <f t="shared" si="2"/>
        <v>79.65</v>
      </c>
      <c r="I9" s="25">
        <f>COUNTIF($H$3:$H$16,"&gt;"&amp;H9)+1</f>
        <v>7</v>
      </c>
      <c r="J9" s="26" t="s">
        <v>17</v>
      </c>
    </row>
    <row r="10" s="1" customFormat="1" ht="25" customHeight="1" spans="1:10">
      <c r="A10" s="13">
        <v>2024070101</v>
      </c>
      <c r="B10" s="13" t="s">
        <v>26</v>
      </c>
      <c r="C10" s="14" t="s">
        <v>27</v>
      </c>
      <c r="D10" s="15">
        <v>75.1</v>
      </c>
      <c r="E10" s="15">
        <f t="shared" si="0"/>
        <v>45.06</v>
      </c>
      <c r="F10" s="16">
        <f>VLOOKUP(A10,[1]笔试成绩!B:E,4,0)</f>
        <v>71.98</v>
      </c>
      <c r="G10" s="16">
        <f t="shared" si="1"/>
        <v>28.792</v>
      </c>
      <c r="H10" s="16">
        <f t="shared" si="2"/>
        <v>73.852</v>
      </c>
      <c r="I10" s="25">
        <f>COUNTIF($H$3:$H$16,"&gt;"&amp;H10)+1</f>
        <v>8</v>
      </c>
      <c r="J10" s="26" t="s">
        <v>12</v>
      </c>
    </row>
    <row r="11" s="1" customFormat="1" ht="25" customHeight="1" spans="1:10">
      <c r="A11" s="13">
        <v>2024070104</v>
      </c>
      <c r="B11" s="13" t="s">
        <v>28</v>
      </c>
      <c r="C11" s="14" t="s">
        <v>29</v>
      </c>
      <c r="D11" s="15">
        <v>69.15</v>
      </c>
      <c r="E11" s="15">
        <f t="shared" si="0"/>
        <v>41.49</v>
      </c>
      <c r="F11" s="16">
        <f>VLOOKUP(A11,[1]笔试成绩!B:E,4,0)</f>
        <v>72.26</v>
      </c>
      <c r="G11" s="16">
        <f t="shared" si="1"/>
        <v>28.904</v>
      </c>
      <c r="H11" s="16">
        <f t="shared" si="2"/>
        <v>70.394</v>
      </c>
      <c r="I11" s="25">
        <f>COUNTIF($H$3:$H$16,"&gt;"&amp;H11)+1</f>
        <v>9</v>
      </c>
      <c r="J11" s="26" t="s">
        <v>17</v>
      </c>
    </row>
    <row r="12" s="1" customFormat="1" ht="25" customHeight="1" spans="1:10">
      <c r="A12" s="17">
        <v>2024070103</v>
      </c>
      <c r="B12" s="13" t="s">
        <v>30</v>
      </c>
      <c r="C12" s="18" t="s">
        <v>31</v>
      </c>
      <c r="D12" s="19">
        <v>60</v>
      </c>
      <c r="E12" s="15">
        <f t="shared" si="0"/>
        <v>36</v>
      </c>
      <c r="F12" s="16">
        <f>VLOOKUP(A12,[1]笔试成绩!B:E,4,0)</f>
        <v>69.88</v>
      </c>
      <c r="G12" s="16">
        <f t="shared" si="1"/>
        <v>27.952</v>
      </c>
      <c r="H12" s="16">
        <f t="shared" si="2"/>
        <v>63.952</v>
      </c>
      <c r="I12" s="25">
        <f>COUNTIF($H$3:$H$16,"&gt;"&amp;H12)+1</f>
        <v>10</v>
      </c>
      <c r="J12" s="26" t="s">
        <v>17</v>
      </c>
    </row>
    <row r="13" s="1" customFormat="1" ht="25" customHeight="1" spans="1:10">
      <c r="A13" s="17">
        <v>2024070108</v>
      </c>
      <c r="B13" s="13" t="s">
        <v>32</v>
      </c>
      <c r="C13" s="18" t="s">
        <v>33</v>
      </c>
      <c r="D13" s="19">
        <v>51.6</v>
      </c>
      <c r="E13" s="15">
        <f t="shared" si="0"/>
        <v>30.96</v>
      </c>
      <c r="F13" s="16">
        <f>VLOOKUP(A13,[1]笔试成绩!B:E,4,0)</f>
        <v>65.74</v>
      </c>
      <c r="G13" s="16">
        <f t="shared" si="1"/>
        <v>26.296</v>
      </c>
      <c r="H13" s="16">
        <f t="shared" si="2"/>
        <v>57.256</v>
      </c>
      <c r="I13" s="25">
        <f>COUNTIF($H$3:$H$16,"&gt;"&amp;H13)+1</f>
        <v>11</v>
      </c>
      <c r="J13" s="26" t="s">
        <v>12</v>
      </c>
    </row>
    <row r="14" s="1" customFormat="1" ht="25" customHeight="1" spans="1:10">
      <c r="A14" s="17">
        <v>2024070114</v>
      </c>
      <c r="B14" s="13" t="s">
        <v>34</v>
      </c>
      <c r="C14" s="18" t="s">
        <v>35</v>
      </c>
      <c r="D14" s="19">
        <v>46.5</v>
      </c>
      <c r="E14" s="15">
        <f t="shared" si="0"/>
        <v>27.9</v>
      </c>
      <c r="F14" s="16">
        <f>VLOOKUP(A14,[1]笔试成绩!B:E,4,0)</f>
        <v>69.78</v>
      </c>
      <c r="G14" s="16">
        <f t="shared" si="1"/>
        <v>27.912</v>
      </c>
      <c r="H14" s="16">
        <f t="shared" si="2"/>
        <v>55.812</v>
      </c>
      <c r="I14" s="25">
        <f>COUNTIF($H$3:$H$16,"&gt;"&amp;H14)+1</f>
        <v>12</v>
      </c>
      <c r="J14" s="26" t="s">
        <v>12</v>
      </c>
    </row>
    <row r="15" s="1" customFormat="1" ht="25" customHeight="1" spans="1:10">
      <c r="A15" s="17">
        <v>2024070109</v>
      </c>
      <c r="B15" s="13" t="s">
        <v>36</v>
      </c>
      <c r="C15" s="18" t="s">
        <v>37</v>
      </c>
      <c r="D15" s="19">
        <v>38</v>
      </c>
      <c r="E15" s="15">
        <f t="shared" si="0"/>
        <v>22.8</v>
      </c>
      <c r="F15" s="16">
        <f>VLOOKUP(A15,[1]笔试成绩!B:E,4,0)</f>
        <v>66.1</v>
      </c>
      <c r="G15" s="16">
        <f t="shared" si="1"/>
        <v>26.44</v>
      </c>
      <c r="H15" s="16">
        <f t="shared" si="2"/>
        <v>49.24</v>
      </c>
      <c r="I15" s="25">
        <f>COUNTIF($H$3:$H$16,"&gt;"&amp;H15)+1</f>
        <v>13</v>
      </c>
      <c r="J15" s="26" t="s">
        <v>38</v>
      </c>
    </row>
    <row r="16" s="1" customFormat="1" ht="25" customHeight="1" spans="1:10">
      <c r="A16" s="17">
        <v>2024070105</v>
      </c>
      <c r="B16" s="13" t="s">
        <v>39</v>
      </c>
      <c r="C16" s="18" t="s">
        <v>40</v>
      </c>
      <c r="D16" s="19">
        <v>37</v>
      </c>
      <c r="E16" s="15">
        <f t="shared" si="0"/>
        <v>22.2</v>
      </c>
      <c r="F16" s="16">
        <f>VLOOKUP(A16,[1]笔试成绩!B:E,4,0)</f>
        <v>56.64</v>
      </c>
      <c r="G16" s="16">
        <f t="shared" si="1"/>
        <v>22.656</v>
      </c>
      <c r="H16" s="16">
        <f t="shared" si="2"/>
        <v>44.856</v>
      </c>
      <c r="I16" s="25">
        <f>COUNTIF($H$3:$H$16,"&gt;"&amp;H16)+1</f>
        <v>14</v>
      </c>
      <c r="J16" s="26" t="s">
        <v>38</v>
      </c>
    </row>
    <row r="17" ht="30" customHeight="1" spans="1:9">
      <c r="A17" s="20" t="s">
        <v>41</v>
      </c>
      <c r="B17" s="20"/>
      <c r="C17" s="20"/>
      <c r="D17" s="21"/>
      <c r="E17" s="20"/>
      <c r="F17" s="22"/>
      <c r="G17" s="20"/>
      <c r="H17" s="20"/>
      <c r="I17" s="20"/>
    </row>
  </sheetData>
  <sortState ref="A3:H16">
    <sortCondition ref="G3" descending="1"/>
  </sortState>
  <mergeCells count="2">
    <mergeCell ref="A1:I1"/>
    <mergeCell ref="A17:I17"/>
  </mergeCells>
  <pageMargins left="0.75" right="0.75" top="0.432638888888889" bottom="0.4722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2022-08-30T14:30:00Z</dcterms:created>
  <dcterms:modified xsi:type="dcterms:W3CDTF">2024-07-17T07:08:26Z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