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sheet1!$B$3:$D$3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<sst xmlns="http://schemas.openxmlformats.org/spreadsheetml/2006/main" count="86" uniqueCount="33">
  <si>
    <t>附件1：</t>
  </si>
  <si>
    <t>儋州市人民医院（儋州市人民医院医疗集团总院）2024年面向社会考核招聘员额制专业技术人员报名资格初审合格人员名单</t>
  </si>
  <si>
    <t>序号</t>
  </si>
  <si>
    <t>岗位代码</t>
  </si>
  <si>
    <t>岗位名称</t>
  </si>
  <si>
    <t>姓名</t>
  </si>
  <si>
    <t>报考号</t>
  </si>
  <si>
    <t>备注</t>
  </si>
  <si>
    <t>骨科医师</t>
  </si>
  <si>
    <t>胸外科医师</t>
  </si>
  <si>
    <t>胃肠外科医师</t>
  </si>
  <si>
    <t>呼吸内科医师</t>
  </si>
  <si>
    <t>心血管内科医师</t>
  </si>
  <si>
    <t>神经内科医师</t>
  </si>
  <si>
    <t>消化内科医师</t>
  </si>
  <si>
    <t>内分泌代谢科医师</t>
  </si>
  <si>
    <t>公共卫生医师</t>
  </si>
  <si>
    <t>康复医学科医师</t>
  </si>
  <si>
    <t>口腔科医师</t>
  </si>
  <si>
    <t>儿科医师</t>
  </si>
  <si>
    <t>妇产科医师</t>
  </si>
  <si>
    <t>感染科医师</t>
  </si>
  <si>
    <t>重症医学科医师</t>
  </si>
  <si>
    <t>耳鼻咽喉科医师</t>
  </si>
  <si>
    <t>667420240713113210133035</t>
  </si>
  <si>
    <t>急诊科内科医师</t>
  </si>
  <si>
    <t>667420240715112802133437</t>
  </si>
  <si>
    <t>急诊科外科医师</t>
  </si>
  <si>
    <t>眼科医师</t>
  </si>
  <si>
    <t>皮肤科医师</t>
  </si>
  <si>
    <t>内科医师</t>
  </si>
  <si>
    <t>667420240717134904133907</t>
  </si>
  <si>
    <t>外科医师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</si>
</sst>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5">
    <xf numFmtId="0" fontId="0" fillId="0" borderId="0" xfId="0">
      <alignment vertical="center"/>
    </xf>
    <xf numFmtId="0" fontId="1" fillId="0" borderId="0" xfId="0" applyFont="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8"/>
  <sheetViews>
    <sheetView tabSelected="1" zoomScaleSheetLayoutView="60" workbookViewId="0">
      <pane ySplit="3" topLeftCell="A4" activePane="bottomLeft" state="frozen"/>
      <selection/>
      <selection pane="bottomLeft" activeCell="L9" sqref="L9"/>
    </sheetView>
  </sheetViews>
  <sheetFormatPr defaultColWidth="9" defaultRowHeight="13.5" outlineLevelCol="5"/>
  <cols>
    <col min="2" max="2" width="11.375" customWidth="1"/>
    <col min="3" max="3" width="18.75" customWidth="1"/>
    <col min="4" max="4" width="16.5" customWidth="1"/>
    <col min="5" max="5" width="29.5" customWidth="1"/>
  </cols>
  <sheetData>
    <row r="1" spans="1:1">
      <c r="A1" t="s">
        <v>0</v>
      </c>
    </row>
    <row r="2" ht="66" customHeight="1" spans="1:6">
      <c r="A2" s="1" t="s">
        <v>1</v>
      </c>
      <c r="B2" s="1"/>
      <c r="C2" s="1"/>
      <c r="D2" s="1"/>
      <c r="E2" s="1"/>
      <c r="F2" s="1"/>
    </row>
    <row r="3" ht="38" customHeight="1" spans="1:6">
      <c r="A3" s="2" t="s">
        <v>2</v>
      </c>
      <c r="B3" s="3" t="s">
        <v>3</v>
      </c>
      <c r="C3" s="3" t="s">
        <v>4</v>
      </c>
      <c r="D3" s="3" t="s">
        <v>5</v>
      </c>
      <c r="E3" s="3" t="s">
        <v>6</v>
      </c>
      <c r="F3" s="2" t="s">
        <v>7</v>
      </c>
    </row>
    <row r="4" ht="30" customHeight="1" spans="1:6">
      <c r="A4" s="2">
        <v>1</v>
      </c>
      <c r="B4" s="3" t="str">
        <f>"0101"</f>
        <v>0101</v>
      </c>
      <c r="C4" s="3" t="s">
        <v>8</v>
      </c>
      <c r="D4" s="3" t="str">
        <f>"唐必英"</f>
        <v>唐必英</v>
      </c>
      <c r="E4" s="3" t="str">
        <f>"667420240713134402133056"</f>
        <v>667420240713134402133056</v>
      </c>
      <c r="F4" s="4"/>
    </row>
    <row r="5" ht="30" customHeight="1" spans="1:6">
      <c r="A5" s="2">
        <v>2</v>
      </c>
      <c r="B5" s="3" t="str">
        <f>"0101"</f>
        <v>0101</v>
      </c>
      <c r="C5" s="3" t="s">
        <v>8</v>
      </c>
      <c r="D5" s="3" t="str">
        <f>"王言雄"</f>
        <v>王言雄</v>
      </c>
      <c r="E5" s="3" t="str">
        <f>"667420240713144704133068"</f>
        <v>667420240713144704133068</v>
      </c>
      <c r="F5" s="4"/>
    </row>
    <row r="6" ht="30" customHeight="1" spans="1:6">
      <c r="A6" s="2">
        <v>3</v>
      </c>
      <c r="B6" s="3" t="str">
        <f>"0102"</f>
        <v>0102</v>
      </c>
      <c r="C6" s="3" t="s">
        <v>9</v>
      </c>
      <c r="D6" s="3" t="str">
        <f>"韦柏充"</f>
        <v>韦柏充</v>
      </c>
      <c r="E6" s="3" t="str">
        <f>"667420240712091150132286"</f>
        <v>667420240712091150132286</v>
      </c>
      <c r="F6" s="4"/>
    </row>
    <row r="7" ht="30" customHeight="1" spans="1:6">
      <c r="A7" s="2">
        <v>4</v>
      </c>
      <c r="B7" s="3" t="str">
        <f>"0103"</f>
        <v>0103</v>
      </c>
      <c r="C7" s="3" t="s">
        <v>10</v>
      </c>
      <c r="D7" s="3" t="str">
        <f>"吴贤博"</f>
        <v>吴贤博</v>
      </c>
      <c r="E7" s="3" t="str">
        <f>"667420240712110501132448"</f>
        <v>667420240712110501132448</v>
      </c>
      <c r="F7" s="4"/>
    </row>
    <row r="8" ht="30" customHeight="1" spans="1:6">
      <c r="A8" s="2">
        <v>5</v>
      </c>
      <c r="B8" s="3" t="str">
        <f>"0103"</f>
        <v>0103</v>
      </c>
      <c r="C8" s="3" t="s">
        <v>10</v>
      </c>
      <c r="D8" s="3" t="str">
        <f>"黄克祥"</f>
        <v>黄克祥</v>
      </c>
      <c r="E8" s="3" t="str">
        <f>"667420240714225347133317"</f>
        <v>667420240714225347133317</v>
      </c>
      <c r="F8" s="4"/>
    </row>
    <row r="9" ht="30" customHeight="1" spans="1:6">
      <c r="A9" s="2">
        <v>6</v>
      </c>
      <c r="B9" s="3" t="str">
        <f>"0103"</f>
        <v>0103</v>
      </c>
      <c r="C9" s="3" t="s">
        <v>10</v>
      </c>
      <c r="D9" s="3" t="str">
        <f>"邢维铭"</f>
        <v>邢维铭</v>
      </c>
      <c r="E9" s="3" t="str">
        <f>"667420240717153450133926"</f>
        <v>667420240717153450133926</v>
      </c>
      <c r="F9" s="4"/>
    </row>
    <row r="10" ht="30" customHeight="1" spans="1:6">
      <c r="A10" s="2">
        <v>7</v>
      </c>
      <c r="B10" s="3" t="str">
        <f>"0104"</f>
        <v>0104</v>
      </c>
      <c r="C10" s="3" t="s">
        <v>11</v>
      </c>
      <c r="D10" s="3" t="str">
        <f>"卢兴小"</f>
        <v>卢兴小</v>
      </c>
      <c r="E10" s="3" t="str">
        <f>"667420240714214430133301"</f>
        <v>667420240714214430133301</v>
      </c>
      <c r="F10" s="4"/>
    </row>
    <row r="11" ht="30" customHeight="1" spans="1:6">
      <c r="A11" s="2">
        <v>8</v>
      </c>
      <c r="B11" s="3" t="str">
        <f>"0104"</f>
        <v>0104</v>
      </c>
      <c r="C11" s="3" t="s">
        <v>11</v>
      </c>
      <c r="D11" s="3" t="str">
        <f>"余善君"</f>
        <v>余善君</v>
      </c>
      <c r="E11" s="3" t="str">
        <f>"667420240717135735133909"</f>
        <v>667420240717135735133909</v>
      </c>
      <c r="F11" s="4"/>
    </row>
    <row r="12" ht="30" customHeight="1" spans="1:6">
      <c r="A12" s="2">
        <v>9</v>
      </c>
      <c r="B12" s="3" t="str">
        <f>"0105"</f>
        <v>0105</v>
      </c>
      <c r="C12" s="3" t="s">
        <v>12</v>
      </c>
      <c r="D12" s="3" t="str">
        <f>"朱典淑"</f>
        <v>朱典淑</v>
      </c>
      <c r="E12" s="3" t="str">
        <f>"667420240715161241133512"</f>
        <v>667420240715161241133512</v>
      </c>
      <c r="F12" s="4"/>
    </row>
    <row r="13" ht="30" customHeight="1" spans="1:6">
      <c r="A13" s="2">
        <v>10</v>
      </c>
      <c r="B13" s="3" t="str">
        <f>"0106"</f>
        <v>0106</v>
      </c>
      <c r="C13" s="3" t="s">
        <v>13</v>
      </c>
      <c r="D13" s="3" t="str">
        <f>"方婷"</f>
        <v>方婷</v>
      </c>
      <c r="E13" s="3" t="str">
        <f>"667420240712190756132925"</f>
        <v>667420240712190756132925</v>
      </c>
      <c r="F13" s="4"/>
    </row>
    <row r="14" ht="30" customHeight="1" spans="1:6">
      <c r="A14" s="2">
        <v>11</v>
      </c>
      <c r="B14" s="3" t="str">
        <f>"0106"</f>
        <v>0106</v>
      </c>
      <c r="C14" s="3" t="s">
        <v>13</v>
      </c>
      <c r="D14" s="3" t="str">
        <f>"郑光莉"</f>
        <v>郑光莉</v>
      </c>
      <c r="E14" s="3" t="str">
        <f>"667420240715134442133471"</f>
        <v>667420240715134442133471</v>
      </c>
      <c r="F14" s="4"/>
    </row>
    <row r="15" ht="30" customHeight="1" spans="1:6">
      <c r="A15" s="2">
        <v>12</v>
      </c>
      <c r="B15" s="3" t="str">
        <f>"0107"</f>
        <v>0107</v>
      </c>
      <c r="C15" s="3" t="s">
        <v>14</v>
      </c>
      <c r="D15" s="3" t="str">
        <f>"苏小优"</f>
        <v>苏小优</v>
      </c>
      <c r="E15" s="3" t="str">
        <f>"667420240712114144132497"</f>
        <v>667420240712114144132497</v>
      </c>
      <c r="F15" s="4"/>
    </row>
    <row r="16" ht="30" customHeight="1" spans="1:6">
      <c r="A16" s="2">
        <v>13</v>
      </c>
      <c r="B16" s="3" t="str">
        <f>"0107"</f>
        <v>0107</v>
      </c>
      <c r="C16" s="3" t="s">
        <v>14</v>
      </c>
      <c r="D16" s="3" t="str">
        <f>"王嘉玥"</f>
        <v>王嘉玥</v>
      </c>
      <c r="E16" s="3" t="str">
        <f>"667420240715182900133565"</f>
        <v>667420240715182900133565</v>
      </c>
      <c r="F16" s="4"/>
    </row>
    <row r="17" ht="30" customHeight="1" spans="1:6">
      <c r="A17" s="2">
        <v>14</v>
      </c>
      <c r="B17" s="3" t="str">
        <f>"0107"</f>
        <v>0107</v>
      </c>
      <c r="C17" s="3" t="s">
        <v>14</v>
      </c>
      <c r="D17" s="3" t="str">
        <f>"陈沐莉"</f>
        <v>陈沐莉</v>
      </c>
      <c r="E17" s="3" t="str">
        <f>"667420240717172154133952"</f>
        <v>667420240717172154133952</v>
      </c>
      <c r="F17" s="4"/>
    </row>
    <row r="18" ht="30" customHeight="1" spans="1:6">
      <c r="A18" s="2">
        <v>15</v>
      </c>
      <c r="B18" s="3" t="str">
        <f>"0107"</f>
        <v>0107</v>
      </c>
      <c r="C18" s="3" t="s">
        <v>14</v>
      </c>
      <c r="D18" s="3" t="str">
        <f>"王裕倩"</f>
        <v>王裕倩</v>
      </c>
      <c r="E18" s="3" t="str">
        <f>"667420240718105237134058"</f>
        <v>667420240718105237134058</v>
      </c>
      <c r="F18" s="4"/>
    </row>
    <row r="19" ht="30" customHeight="1" spans="1:6">
      <c r="A19" s="2">
        <v>16</v>
      </c>
      <c r="B19" s="3" t="str">
        <f>"0108"</f>
        <v>0108</v>
      </c>
      <c r="C19" s="3" t="s">
        <v>15</v>
      </c>
      <c r="D19" s="3" t="str">
        <f>"陈妹妹"</f>
        <v>陈妹妹</v>
      </c>
      <c r="E19" s="3" t="str">
        <f>"667420240713104555133027"</f>
        <v>667420240713104555133027</v>
      </c>
      <c r="F19" s="4"/>
    </row>
    <row r="20" ht="30" customHeight="1" spans="1:6">
      <c r="A20" s="2">
        <v>17</v>
      </c>
      <c r="B20" s="3" t="str">
        <f>"0109"</f>
        <v>0109</v>
      </c>
      <c r="C20" s="3" t="s">
        <v>16</v>
      </c>
      <c r="D20" s="3" t="str">
        <f>"李爱娟"</f>
        <v>李爱娟</v>
      </c>
      <c r="E20" s="3" t="str">
        <f>"667420240712132520132597"</f>
        <v>667420240712132520132597</v>
      </c>
      <c r="F20" s="4"/>
    </row>
    <row r="21" ht="30" customHeight="1" spans="1:6">
      <c r="A21" s="2">
        <v>18</v>
      </c>
      <c r="B21" s="3" t="str">
        <f>"0109"</f>
        <v>0109</v>
      </c>
      <c r="C21" s="3" t="s">
        <v>16</v>
      </c>
      <c r="D21" s="3" t="str">
        <f>"邱健敏"</f>
        <v>邱健敏</v>
      </c>
      <c r="E21" s="3" t="str">
        <f>"667420240714135622133220"</f>
        <v>667420240714135622133220</v>
      </c>
      <c r="F21" s="4"/>
    </row>
    <row r="22" ht="30" customHeight="1" spans="1:6">
      <c r="A22" s="2">
        <v>19</v>
      </c>
      <c r="B22" s="3" t="str">
        <f>"0109"</f>
        <v>0109</v>
      </c>
      <c r="C22" s="3" t="s">
        <v>16</v>
      </c>
      <c r="D22" s="3" t="str">
        <f>"范世恒"</f>
        <v>范世恒</v>
      </c>
      <c r="E22" s="3" t="str">
        <f>"667420240716221418133824"</f>
        <v>667420240716221418133824</v>
      </c>
      <c r="F22" s="4"/>
    </row>
    <row r="23" ht="30" customHeight="1" spans="1:6">
      <c r="A23" s="2">
        <v>20</v>
      </c>
      <c r="B23" s="3" t="str">
        <f>"0110"</f>
        <v>0110</v>
      </c>
      <c r="C23" s="3" t="s">
        <v>17</v>
      </c>
      <c r="D23" s="3" t="str">
        <f>"许宇涛"</f>
        <v>许宇涛</v>
      </c>
      <c r="E23" s="3" t="str">
        <f>"667420240716233411133840"</f>
        <v>667420240716233411133840</v>
      </c>
      <c r="F23" s="4"/>
    </row>
    <row r="24" ht="30" customHeight="1" spans="1:6">
      <c r="A24" s="2">
        <v>21</v>
      </c>
      <c r="B24" s="3" t="str">
        <f t="shared" ref="B24:B30" si="0">"0111"</f>
        <v>0111</v>
      </c>
      <c r="C24" s="3" t="s">
        <v>18</v>
      </c>
      <c r="D24" s="3" t="str">
        <f>"陈辉"</f>
        <v>陈辉</v>
      </c>
      <c r="E24" s="3" t="str">
        <f>"667420240712164904132858"</f>
        <v>667420240712164904132858</v>
      </c>
      <c r="F24" s="4"/>
    </row>
    <row r="25" ht="30" customHeight="1" spans="1:6">
      <c r="A25" s="2">
        <v>22</v>
      </c>
      <c r="B25" s="3" t="str">
        <f t="shared" si="0"/>
        <v>0111</v>
      </c>
      <c r="C25" s="3" t="s">
        <v>18</v>
      </c>
      <c r="D25" s="3" t="str">
        <f>"梁婆成"</f>
        <v>梁婆成</v>
      </c>
      <c r="E25" s="3" t="str">
        <f>"667420240712123636132553"</f>
        <v>667420240712123636132553</v>
      </c>
      <c r="F25" s="4"/>
    </row>
    <row r="26" ht="30" customHeight="1" spans="1:6">
      <c r="A26" s="2">
        <v>23</v>
      </c>
      <c r="B26" s="3" t="str">
        <f t="shared" si="0"/>
        <v>0111</v>
      </c>
      <c r="C26" s="3" t="s">
        <v>18</v>
      </c>
      <c r="D26" s="3" t="str">
        <f>"伍纯玲"</f>
        <v>伍纯玲</v>
      </c>
      <c r="E26" s="3" t="str">
        <f>"667420240713081727133000"</f>
        <v>667420240713081727133000</v>
      </c>
      <c r="F26" s="4"/>
    </row>
    <row r="27" ht="30" customHeight="1" spans="1:6">
      <c r="A27" s="2">
        <v>24</v>
      </c>
      <c r="B27" s="3" t="str">
        <f t="shared" si="0"/>
        <v>0111</v>
      </c>
      <c r="C27" s="3" t="s">
        <v>18</v>
      </c>
      <c r="D27" s="3" t="str">
        <f>"李周丽"</f>
        <v>李周丽</v>
      </c>
      <c r="E27" s="3" t="str">
        <f>"667420240712193118132927"</f>
        <v>667420240712193118132927</v>
      </c>
      <c r="F27" s="4"/>
    </row>
    <row r="28" ht="30" customHeight="1" spans="1:6">
      <c r="A28" s="2">
        <v>25</v>
      </c>
      <c r="B28" s="3" t="str">
        <f t="shared" si="0"/>
        <v>0111</v>
      </c>
      <c r="C28" s="3" t="s">
        <v>18</v>
      </c>
      <c r="D28" s="3" t="str">
        <f>"韩多吉"</f>
        <v>韩多吉</v>
      </c>
      <c r="E28" s="3" t="str">
        <f>"667420240712172455132888"</f>
        <v>667420240712172455132888</v>
      </c>
      <c r="F28" s="4"/>
    </row>
    <row r="29" ht="30" customHeight="1" spans="1:6">
      <c r="A29" s="2">
        <v>26</v>
      </c>
      <c r="B29" s="3" t="str">
        <f t="shared" si="0"/>
        <v>0111</v>
      </c>
      <c r="C29" s="3" t="s">
        <v>18</v>
      </c>
      <c r="D29" s="3" t="str">
        <f>"王金莲"</f>
        <v>王金莲</v>
      </c>
      <c r="E29" s="3" t="str">
        <f>"667420240715152406133495"</f>
        <v>667420240715152406133495</v>
      </c>
      <c r="F29" s="4"/>
    </row>
    <row r="30" ht="30" customHeight="1" spans="1:6">
      <c r="A30" s="2">
        <v>27</v>
      </c>
      <c r="B30" s="3" t="str">
        <f t="shared" si="0"/>
        <v>0111</v>
      </c>
      <c r="C30" s="3" t="s">
        <v>18</v>
      </c>
      <c r="D30" s="3" t="str">
        <f>"林万芸"</f>
        <v>林万芸</v>
      </c>
      <c r="E30" s="3" t="str">
        <f>"667420240716220220133821"</f>
        <v>667420240716220220133821</v>
      </c>
      <c r="F30" s="4"/>
    </row>
    <row r="31" ht="30" customHeight="1" spans="1:6">
      <c r="A31" s="2">
        <v>28</v>
      </c>
      <c r="B31" s="3" t="str">
        <f>"0112"</f>
        <v>0112</v>
      </c>
      <c r="C31" s="3" t="s">
        <v>19</v>
      </c>
      <c r="D31" s="3" t="str">
        <f>"黎元政"</f>
        <v>黎元政</v>
      </c>
      <c r="E31" s="3" t="str">
        <f>"667420240712090845132281"</f>
        <v>667420240712090845132281</v>
      </c>
      <c r="F31" s="4"/>
    </row>
    <row r="32" ht="30" customHeight="1" spans="1:6">
      <c r="A32" s="2">
        <v>29</v>
      </c>
      <c r="B32" s="3" t="str">
        <f>"0112"</f>
        <v>0112</v>
      </c>
      <c r="C32" s="3" t="s">
        <v>19</v>
      </c>
      <c r="D32" s="3" t="str">
        <f>"刘慧月"</f>
        <v>刘慧月</v>
      </c>
      <c r="E32" s="3" t="str">
        <f>"667420240714153000133243"</f>
        <v>667420240714153000133243</v>
      </c>
      <c r="F32" s="4"/>
    </row>
    <row r="33" ht="30" customHeight="1" spans="1:6">
      <c r="A33" s="2">
        <v>30</v>
      </c>
      <c r="B33" s="3" t="str">
        <f>"0112"</f>
        <v>0112</v>
      </c>
      <c r="C33" s="3" t="s">
        <v>19</v>
      </c>
      <c r="D33" s="3" t="str">
        <f>"王瑜"</f>
        <v>王瑜</v>
      </c>
      <c r="E33" s="3" t="str">
        <f>"667420240716234247133841"</f>
        <v>667420240716234247133841</v>
      </c>
      <c r="F33" s="4"/>
    </row>
    <row r="34" ht="30" customHeight="1" spans="1:6">
      <c r="A34" s="2">
        <v>31</v>
      </c>
      <c r="B34" s="3" t="str">
        <f t="shared" ref="B34:B44" si="1">"0113"</f>
        <v>0113</v>
      </c>
      <c r="C34" s="3" t="s">
        <v>20</v>
      </c>
      <c r="D34" s="3" t="str">
        <f>"叶克润"</f>
        <v>叶克润</v>
      </c>
      <c r="E34" s="3" t="str">
        <f>"667420240712124857132563"</f>
        <v>667420240712124857132563</v>
      </c>
      <c r="F34" s="4"/>
    </row>
    <row r="35" ht="30" customHeight="1" spans="1:6">
      <c r="A35" s="2">
        <v>32</v>
      </c>
      <c r="B35" s="3" t="str">
        <f t="shared" si="1"/>
        <v>0113</v>
      </c>
      <c r="C35" s="3" t="s">
        <v>20</v>
      </c>
      <c r="D35" s="3" t="str">
        <f>"王任燕"</f>
        <v>王任燕</v>
      </c>
      <c r="E35" s="3" t="str">
        <f>"667420240712124826132562"</f>
        <v>667420240712124826132562</v>
      </c>
      <c r="F35" s="4"/>
    </row>
    <row r="36" ht="30" customHeight="1" spans="1:6">
      <c r="A36" s="2">
        <v>33</v>
      </c>
      <c r="B36" s="3" t="str">
        <f t="shared" si="1"/>
        <v>0113</v>
      </c>
      <c r="C36" s="3" t="s">
        <v>20</v>
      </c>
      <c r="D36" s="3" t="str">
        <f>"邢海莉"</f>
        <v>邢海莉</v>
      </c>
      <c r="E36" s="3" t="str">
        <f>"667420240712183240132913"</f>
        <v>667420240712183240132913</v>
      </c>
      <c r="F36" s="4"/>
    </row>
    <row r="37" ht="30" customHeight="1" spans="1:6">
      <c r="A37" s="2">
        <v>34</v>
      </c>
      <c r="B37" s="3" t="str">
        <f t="shared" si="1"/>
        <v>0113</v>
      </c>
      <c r="C37" s="3" t="s">
        <v>20</v>
      </c>
      <c r="D37" s="3" t="str">
        <f>"王伟"</f>
        <v>王伟</v>
      </c>
      <c r="E37" s="3" t="str">
        <f>"667420240712184416132921"</f>
        <v>667420240712184416132921</v>
      </c>
      <c r="F37" s="4"/>
    </row>
    <row r="38" ht="30" customHeight="1" spans="1:6">
      <c r="A38" s="2">
        <v>35</v>
      </c>
      <c r="B38" s="3" t="str">
        <f t="shared" si="1"/>
        <v>0113</v>
      </c>
      <c r="C38" s="3" t="s">
        <v>20</v>
      </c>
      <c r="D38" s="3" t="str">
        <f>"刘彬馨"</f>
        <v>刘彬馨</v>
      </c>
      <c r="E38" s="3" t="str">
        <f>"667420240713125904133047"</f>
        <v>667420240713125904133047</v>
      </c>
      <c r="F38" s="4"/>
    </row>
    <row r="39" ht="30" customHeight="1" spans="1:6">
      <c r="A39" s="2">
        <v>36</v>
      </c>
      <c r="B39" s="3" t="str">
        <f t="shared" si="1"/>
        <v>0113</v>
      </c>
      <c r="C39" s="3" t="s">
        <v>20</v>
      </c>
      <c r="D39" s="3" t="str">
        <f>"秦广霞"</f>
        <v>秦广霞</v>
      </c>
      <c r="E39" s="3" t="str">
        <f>"667420240713204249133128"</f>
        <v>667420240713204249133128</v>
      </c>
      <c r="F39" s="4"/>
    </row>
    <row r="40" ht="30" customHeight="1" spans="1:6">
      <c r="A40" s="2">
        <v>37</v>
      </c>
      <c r="B40" s="3" t="str">
        <f t="shared" si="1"/>
        <v>0113</v>
      </c>
      <c r="C40" s="3" t="s">
        <v>20</v>
      </c>
      <c r="D40" s="3" t="str">
        <f>"廖小雨"</f>
        <v>廖小雨</v>
      </c>
      <c r="E40" s="3" t="str">
        <f>"667420240716152425133736"</f>
        <v>667420240716152425133736</v>
      </c>
      <c r="F40" s="4"/>
    </row>
    <row r="41" ht="30" customHeight="1" spans="1:6">
      <c r="A41" s="2">
        <v>38</v>
      </c>
      <c r="B41" s="3" t="str">
        <f t="shared" si="1"/>
        <v>0113</v>
      </c>
      <c r="C41" s="3" t="s">
        <v>20</v>
      </c>
      <c r="D41" s="3" t="str">
        <f>"黎丽萍"</f>
        <v>黎丽萍</v>
      </c>
      <c r="E41" s="3" t="str">
        <f>"667420240714104132133194"</f>
        <v>667420240714104132133194</v>
      </c>
      <c r="F41" s="4"/>
    </row>
    <row r="42" ht="30" customHeight="1" spans="1:6">
      <c r="A42" s="2">
        <v>39</v>
      </c>
      <c r="B42" s="3" t="str">
        <f t="shared" si="1"/>
        <v>0113</v>
      </c>
      <c r="C42" s="3" t="s">
        <v>20</v>
      </c>
      <c r="D42" s="3" t="str">
        <f>"赵昊斌"</f>
        <v>赵昊斌</v>
      </c>
      <c r="E42" s="3" t="str">
        <f>"667420240717164934133945"</f>
        <v>667420240717164934133945</v>
      </c>
      <c r="F42" s="4"/>
    </row>
    <row r="43" ht="30" customHeight="1" spans="1:6">
      <c r="A43" s="2">
        <v>40</v>
      </c>
      <c r="B43" s="3" t="str">
        <f t="shared" si="1"/>
        <v>0113</v>
      </c>
      <c r="C43" s="3" t="s">
        <v>20</v>
      </c>
      <c r="D43" s="3" t="str">
        <f>"符秀芬"</f>
        <v>符秀芬</v>
      </c>
      <c r="E43" s="3" t="str">
        <f>"667420240717201117133978"</f>
        <v>667420240717201117133978</v>
      </c>
      <c r="F43" s="4"/>
    </row>
    <row r="44" ht="30" customHeight="1" spans="1:6">
      <c r="A44" s="2">
        <v>41</v>
      </c>
      <c r="B44" s="3" t="str">
        <f t="shared" si="1"/>
        <v>0113</v>
      </c>
      <c r="C44" s="3" t="s">
        <v>20</v>
      </c>
      <c r="D44" s="3" t="str">
        <f>"符宝叶"</f>
        <v>符宝叶</v>
      </c>
      <c r="E44" s="3" t="str">
        <f>"667420240717225409134011"</f>
        <v>667420240717225409134011</v>
      </c>
      <c r="F44" s="4"/>
    </row>
    <row r="45" ht="30" customHeight="1" spans="1:6">
      <c r="A45" s="2">
        <v>42</v>
      </c>
      <c r="B45" s="3" t="str">
        <f>"0114"</f>
        <v>0114</v>
      </c>
      <c r="C45" s="3" t="s">
        <v>21</v>
      </c>
      <c r="D45" s="3" t="str">
        <f>"吴孟婕"</f>
        <v>吴孟婕</v>
      </c>
      <c r="E45" s="3" t="str">
        <f>"667420240716000637133639"</f>
        <v>667420240716000637133639</v>
      </c>
      <c r="F45" s="4"/>
    </row>
    <row r="46" ht="30" customHeight="1" spans="1:6">
      <c r="A46" s="2">
        <v>43</v>
      </c>
      <c r="B46" s="3" t="str">
        <f>"0115"</f>
        <v>0115</v>
      </c>
      <c r="C46" s="3" t="s">
        <v>22</v>
      </c>
      <c r="D46" s="3" t="str">
        <f>"郑海妃"</f>
        <v>郑海妃</v>
      </c>
      <c r="E46" s="3" t="str">
        <f>"667420240712093819132324"</f>
        <v>667420240712093819132324</v>
      </c>
      <c r="F46" s="4"/>
    </row>
    <row r="47" ht="30" customHeight="1" spans="1:6">
      <c r="A47" s="2">
        <v>44</v>
      </c>
      <c r="B47" s="3" t="str">
        <f>"0115"</f>
        <v>0115</v>
      </c>
      <c r="C47" s="3" t="s">
        <v>22</v>
      </c>
      <c r="D47" s="3" t="str">
        <f>"陆元鹏"</f>
        <v>陆元鹏</v>
      </c>
      <c r="E47" s="3" t="str">
        <f>"667420240715221231133613"</f>
        <v>667420240715221231133613</v>
      </c>
      <c r="F47" s="4"/>
    </row>
    <row r="48" ht="30" customHeight="1" spans="1:6">
      <c r="A48" s="2">
        <v>45</v>
      </c>
      <c r="B48" s="3" t="str">
        <f t="shared" ref="B48:B50" si="2">"0116"</f>
        <v>0116</v>
      </c>
      <c r="C48" s="3" t="s">
        <v>23</v>
      </c>
      <c r="D48" s="3" t="str">
        <f>"谢雄榜"</f>
        <v>谢雄榜</v>
      </c>
      <c r="E48" s="3" t="str">
        <f>"667420240713095059133019"</f>
        <v>667420240713095059133019</v>
      </c>
      <c r="F48" s="4"/>
    </row>
    <row r="49" ht="30" customHeight="1" spans="1:6">
      <c r="A49" s="2">
        <v>46</v>
      </c>
      <c r="B49" s="3" t="str">
        <f t="shared" si="2"/>
        <v>0116</v>
      </c>
      <c r="C49" s="3" t="s">
        <v>23</v>
      </c>
      <c r="D49" s="3" t="str">
        <f>"黄雪冰"</f>
        <v>黄雪冰</v>
      </c>
      <c r="E49" s="3" t="str">
        <f>"667420240717154803133929"</f>
        <v>667420240717154803133929</v>
      </c>
      <c r="F49" s="4"/>
    </row>
    <row r="50" ht="30" customHeight="1" spans="1:6">
      <c r="A50" s="2">
        <v>47</v>
      </c>
      <c r="B50" s="3" t="str">
        <f t="shared" si="2"/>
        <v>0116</v>
      </c>
      <c r="C50" s="3" t="s">
        <v>23</v>
      </c>
      <c r="D50" s="3" t="str">
        <f>"许长源"</f>
        <v>许长源</v>
      </c>
      <c r="E50" s="3" t="s">
        <v>24</v>
      </c>
      <c r="F50" s="3"/>
    </row>
    <row r="51" ht="30" customHeight="1" spans="1:6">
      <c r="A51" s="2">
        <v>48</v>
      </c>
      <c r="B51" s="3" t="str">
        <f>"0117"</f>
        <v>0117</v>
      </c>
      <c r="C51" s="3" t="s">
        <v>25</v>
      </c>
      <c r="D51" s="3" t="str">
        <f>"李笔典"</f>
        <v>李笔典</v>
      </c>
      <c r="E51" s="3" t="str">
        <f>"667420240712112042132465"</f>
        <v>667420240712112042132465</v>
      </c>
      <c r="F51" s="4"/>
    </row>
    <row r="52" ht="30" customHeight="1" spans="1:6">
      <c r="A52" s="2">
        <v>49</v>
      </c>
      <c r="B52" s="3" t="str">
        <f>"0117"</f>
        <v>0117</v>
      </c>
      <c r="C52" s="3" t="s">
        <v>25</v>
      </c>
      <c r="D52" s="3" t="str">
        <f>"李景"</f>
        <v>李景</v>
      </c>
      <c r="E52" s="3" t="s">
        <v>26</v>
      </c>
      <c r="F52" s="3"/>
    </row>
    <row r="53" ht="30" customHeight="1" spans="1:6">
      <c r="A53" s="2">
        <v>50</v>
      </c>
      <c r="B53" s="3" t="str">
        <f>"0118"</f>
        <v>0118</v>
      </c>
      <c r="C53" s="3" t="s">
        <v>27</v>
      </c>
      <c r="D53" s="3" t="str">
        <f>"羊巨方"</f>
        <v>羊巨方</v>
      </c>
      <c r="E53" s="3" t="str">
        <f>"667420240715161406133514"</f>
        <v>667420240715161406133514</v>
      </c>
      <c r="F53" s="4"/>
    </row>
    <row r="54" ht="30" customHeight="1" spans="1:6">
      <c r="A54" s="2">
        <v>51</v>
      </c>
      <c r="B54" s="3" t="str">
        <f>"0119"</f>
        <v>0119</v>
      </c>
      <c r="C54" s="3" t="s">
        <v>28</v>
      </c>
      <c r="D54" s="3" t="str">
        <f>"陈江玲"</f>
        <v>陈江玲</v>
      </c>
      <c r="E54" s="3" t="str">
        <f>"667420240716204552133800"</f>
        <v>667420240716204552133800</v>
      </c>
      <c r="F54" s="4"/>
    </row>
    <row r="55" ht="30" customHeight="1" spans="1:6">
      <c r="A55" s="2">
        <v>52</v>
      </c>
      <c r="B55" s="3" t="str">
        <f>"0120"</f>
        <v>0120</v>
      </c>
      <c r="C55" s="3" t="s">
        <v>29</v>
      </c>
      <c r="D55" s="3" t="str">
        <f>"麦慧萍"</f>
        <v>麦慧萍</v>
      </c>
      <c r="E55" s="3" t="str">
        <f>"667420240715220834133610"</f>
        <v>667420240715220834133610</v>
      </c>
      <c r="F55" s="4"/>
    </row>
    <row r="56" ht="30" customHeight="1" spans="1:6">
      <c r="A56" s="2">
        <v>53</v>
      </c>
      <c r="B56" s="3" t="str">
        <f t="shared" ref="B56:B68" si="3">"0121"</f>
        <v>0121</v>
      </c>
      <c r="C56" s="3" t="s">
        <v>30</v>
      </c>
      <c r="D56" s="3" t="str">
        <f>"李康宁"</f>
        <v>李康宁</v>
      </c>
      <c r="E56" s="3" t="str">
        <f>"667420240712120425132517"</f>
        <v>667420240712120425132517</v>
      </c>
      <c r="F56" s="4"/>
    </row>
    <row r="57" ht="30" customHeight="1" spans="1:6">
      <c r="A57" s="2">
        <v>54</v>
      </c>
      <c r="B57" s="3" t="str">
        <f t="shared" si="3"/>
        <v>0121</v>
      </c>
      <c r="C57" s="3" t="s">
        <v>30</v>
      </c>
      <c r="D57" s="3" t="str">
        <f>"欧思颖"</f>
        <v>欧思颖</v>
      </c>
      <c r="E57" s="3" t="str">
        <f>"667420240712150810132680"</f>
        <v>667420240712150810132680</v>
      </c>
      <c r="F57" s="4"/>
    </row>
    <row r="58" ht="30" customHeight="1" spans="1:6">
      <c r="A58" s="2">
        <v>55</v>
      </c>
      <c r="B58" s="3" t="str">
        <f t="shared" si="3"/>
        <v>0121</v>
      </c>
      <c r="C58" s="3" t="s">
        <v>30</v>
      </c>
      <c r="D58" s="3" t="str">
        <f>"麦维妃"</f>
        <v>麦维妃</v>
      </c>
      <c r="E58" s="3" t="str">
        <f>"667420240714165903133256"</f>
        <v>667420240714165903133256</v>
      </c>
      <c r="F58" s="4"/>
    </row>
    <row r="59" ht="30" customHeight="1" spans="1:6">
      <c r="A59" s="2">
        <v>56</v>
      </c>
      <c r="B59" s="3" t="str">
        <f t="shared" si="3"/>
        <v>0121</v>
      </c>
      <c r="C59" s="3" t="s">
        <v>30</v>
      </c>
      <c r="D59" s="3" t="str">
        <f>"梁如妮"</f>
        <v>梁如妮</v>
      </c>
      <c r="E59" s="3" t="str">
        <f>"667420240715162426133517"</f>
        <v>667420240715162426133517</v>
      </c>
      <c r="F59" s="4"/>
    </row>
    <row r="60" ht="30" customHeight="1" spans="1:6">
      <c r="A60" s="2">
        <v>57</v>
      </c>
      <c r="B60" s="3" t="str">
        <f t="shared" si="3"/>
        <v>0121</v>
      </c>
      <c r="C60" s="3" t="s">
        <v>30</v>
      </c>
      <c r="D60" s="3" t="str">
        <f>"黄月香"</f>
        <v>黄月香</v>
      </c>
      <c r="E60" s="3" t="str">
        <f>"667420240715164315133527"</f>
        <v>667420240715164315133527</v>
      </c>
      <c r="F60" s="4"/>
    </row>
    <row r="61" ht="30" customHeight="1" spans="1:6">
      <c r="A61" s="2">
        <v>58</v>
      </c>
      <c r="B61" s="3" t="str">
        <f t="shared" si="3"/>
        <v>0121</v>
      </c>
      <c r="C61" s="3" t="s">
        <v>30</v>
      </c>
      <c r="D61" s="3" t="str">
        <f>"薛可东"</f>
        <v>薛可东</v>
      </c>
      <c r="E61" s="3" t="str">
        <f>"667420240715163448133519"</f>
        <v>667420240715163448133519</v>
      </c>
      <c r="F61" s="4"/>
    </row>
    <row r="62" ht="30" customHeight="1" spans="1:6">
      <c r="A62" s="2">
        <v>59</v>
      </c>
      <c r="B62" s="3" t="str">
        <f t="shared" si="3"/>
        <v>0121</v>
      </c>
      <c r="C62" s="3" t="s">
        <v>30</v>
      </c>
      <c r="D62" s="3" t="str">
        <f>"吴韦棉"</f>
        <v>吴韦棉</v>
      </c>
      <c r="E62" s="3" t="str">
        <f>"667420240715163558133521"</f>
        <v>667420240715163558133521</v>
      </c>
      <c r="F62" s="4"/>
    </row>
    <row r="63" ht="30" customHeight="1" spans="1:6">
      <c r="A63" s="2">
        <v>60</v>
      </c>
      <c r="B63" s="3" t="str">
        <f t="shared" si="3"/>
        <v>0121</v>
      </c>
      <c r="C63" s="3" t="s">
        <v>30</v>
      </c>
      <c r="D63" s="3" t="str">
        <f>"许清爱"</f>
        <v>许清爱</v>
      </c>
      <c r="E63" s="3" t="str">
        <f>"667420240714081300133173"</f>
        <v>667420240714081300133173</v>
      </c>
      <c r="F63" s="4"/>
    </row>
    <row r="64" ht="30" customHeight="1" spans="1:6">
      <c r="A64" s="2">
        <v>61</v>
      </c>
      <c r="B64" s="3" t="str">
        <f t="shared" si="3"/>
        <v>0121</v>
      </c>
      <c r="C64" s="3" t="s">
        <v>30</v>
      </c>
      <c r="D64" s="3" t="str">
        <f>"张娟蓉"</f>
        <v>张娟蓉</v>
      </c>
      <c r="E64" s="3" t="str">
        <f>"667420240715210133133591"</f>
        <v>667420240715210133133591</v>
      </c>
      <c r="F64" s="4"/>
    </row>
    <row r="65" ht="30" customHeight="1" spans="1:6">
      <c r="A65" s="2">
        <v>62</v>
      </c>
      <c r="B65" s="3" t="str">
        <f t="shared" si="3"/>
        <v>0121</v>
      </c>
      <c r="C65" s="3" t="s">
        <v>30</v>
      </c>
      <c r="D65" s="3" t="str">
        <f>"钟明凯"</f>
        <v>钟明凯</v>
      </c>
      <c r="E65" s="3" t="str">
        <f>"667420240716195900133794"</f>
        <v>667420240716195900133794</v>
      </c>
      <c r="F65" s="4"/>
    </row>
    <row r="66" ht="30" customHeight="1" spans="1:6">
      <c r="A66" s="2">
        <v>63</v>
      </c>
      <c r="B66" s="3" t="str">
        <f t="shared" si="3"/>
        <v>0121</v>
      </c>
      <c r="C66" s="3" t="s">
        <v>30</v>
      </c>
      <c r="D66" s="3" t="str">
        <f>"吴文玲"</f>
        <v>吴文玲</v>
      </c>
      <c r="E66" s="3" t="str">
        <f>"667420240717223358134006"</f>
        <v>667420240717223358134006</v>
      </c>
      <c r="F66" s="4"/>
    </row>
    <row r="67" ht="30" customHeight="1" spans="1:6">
      <c r="A67" s="2">
        <v>64</v>
      </c>
      <c r="B67" s="3" t="str">
        <f t="shared" si="3"/>
        <v>0121</v>
      </c>
      <c r="C67" s="3" t="s">
        <v>30</v>
      </c>
      <c r="D67" s="3" t="str">
        <f>"陈元荣"</f>
        <v>陈元荣</v>
      </c>
      <c r="E67" s="3" t="str">
        <f>"667420240716211658133813"</f>
        <v>667420240716211658133813</v>
      </c>
      <c r="F67" s="4"/>
    </row>
    <row r="68" ht="30" customHeight="1" spans="1:6">
      <c r="A68" s="2">
        <v>65</v>
      </c>
      <c r="B68" s="3" t="str">
        <f t="shared" si="3"/>
        <v>0121</v>
      </c>
      <c r="C68" s="3" t="s">
        <v>30</v>
      </c>
      <c r="D68" s="3" t="str">
        <f>"黄小街"</f>
        <v>黄小街</v>
      </c>
      <c r="E68" s="3" t="s">
        <v>31</v>
      </c>
      <c r="F68" s="4"/>
    </row>
    <row r="69" ht="30" customHeight="1" spans="1:6">
      <c r="A69" s="2">
        <v>66</v>
      </c>
      <c r="B69" s="3" t="str">
        <f t="shared" ref="B69:B78" si="4">"0122"</f>
        <v>0122</v>
      </c>
      <c r="C69" s="3" t="s">
        <v>32</v>
      </c>
      <c r="D69" s="3" t="str">
        <f>"赵科洋"</f>
        <v>赵科洋</v>
      </c>
      <c r="E69" s="3" t="str">
        <f>"667420240712115339132506"</f>
        <v>667420240712115339132506</v>
      </c>
      <c r="F69" s="4"/>
    </row>
    <row r="70" ht="30" customHeight="1" spans="1:6">
      <c r="A70" s="2">
        <v>67</v>
      </c>
      <c r="B70" s="3" t="str">
        <f t="shared" si="4"/>
        <v>0122</v>
      </c>
      <c r="C70" s="3" t="s">
        <v>32</v>
      </c>
      <c r="D70" s="3" t="str">
        <f>"王博长"</f>
        <v>王博长</v>
      </c>
      <c r="E70" s="3" t="str">
        <f>"667420240712112246132468"</f>
        <v>667420240712112246132468</v>
      </c>
      <c r="F70" s="4"/>
    </row>
    <row r="71" ht="30" customHeight="1" spans="1:6">
      <c r="A71" s="2">
        <v>68</v>
      </c>
      <c r="B71" s="3" t="str">
        <f t="shared" si="4"/>
        <v>0122</v>
      </c>
      <c r="C71" s="3" t="s">
        <v>32</v>
      </c>
      <c r="D71" s="3" t="str">
        <f>"黎祥威"</f>
        <v>黎祥威</v>
      </c>
      <c r="E71" s="3" t="str">
        <f>"667420240713211754133135"</f>
        <v>667420240713211754133135</v>
      </c>
      <c r="F71" s="4"/>
    </row>
    <row r="72" ht="30" customHeight="1" spans="1:6">
      <c r="A72" s="2">
        <v>69</v>
      </c>
      <c r="B72" s="3" t="str">
        <f t="shared" si="4"/>
        <v>0122</v>
      </c>
      <c r="C72" s="3" t="s">
        <v>32</v>
      </c>
      <c r="D72" s="3" t="str">
        <f>"曾秋丽"</f>
        <v>曾秋丽</v>
      </c>
      <c r="E72" s="3" t="str">
        <f>"667420240713191826133118"</f>
        <v>667420240713191826133118</v>
      </c>
      <c r="F72" s="4"/>
    </row>
    <row r="73" ht="30" customHeight="1" spans="1:6">
      <c r="A73" s="2">
        <v>70</v>
      </c>
      <c r="B73" s="3" t="str">
        <f t="shared" si="4"/>
        <v>0122</v>
      </c>
      <c r="C73" s="3" t="s">
        <v>32</v>
      </c>
      <c r="D73" s="3" t="str">
        <f>"陈辉前"</f>
        <v>陈辉前</v>
      </c>
      <c r="E73" s="3" t="str">
        <f>"667420240713161901133090"</f>
        <v>667420240713161901133090</v>
      </c>
      <c r="F73" s="4"/>
    </row>
    <row r="74" ht="30" customHeight="1" spans="1:6">
      <c r="A74" s="2">
        <v>71</v>
      </c>
      <c r="B74" s="3" t="str">
        <f t="shared" si="4"/>
        <v>0122</v>
      </c>
      <c r="C74" s="3" t="s">
        <v>32</v>
      </c>
      <c r="D74" s="3" t="str">
        <f>"符彩慧"</f>
        <v>符彩慧</v>
      </c>
      <c r="E74" s="3" t="str">
        <f>"667420240715174804133558"</f>
        <v>667420240715174804133558</v>
      </c>
      <c r="F74" s="4"/>
    </row>
    <row r="75" ht="30" customHeight="1" spans="1:6">
      <c r="A75" s="2">
        <v>72</v>
      </c>
      <c r="B75" s="3" t="str">
        <f t="shared" si="4"/>
        <v>0122</v>
      </c>
      <c r="C75" s="3" t="s">
        <v>32</v>
      </c>
      <c r="D75" s="3" t="str">
        <f>"张为家"</f>
        <v>张为家</v>
      </c>
      <c r="E75" s="3" t="str">
        <f>"667420240715231513133631"</f>
        <v>667420240715231513133631</v>
      </c>
      <c r="F75" s="4"/>
    </row>
    <row r="76" ht="30" customHeight="1" spans="1:6">
      <c r="A76" s="2">
        <v>73</v>
      </c>
      <c r="B76" s="3" t="str">
        <f t="shared" si="4"/>
        <v>0122</v>
      </c>
      <c r="C76" s="3" t="s">
        <v>32</v>
      </c>
      <c r="D76" s="3" t="str">
        <f>"王世范"</f>
        <v>王世范</v>
      </c>
      <c r="E76" s="3" t="str">
        <f>"667420240716195654133792"</f>
        <v>667420240716195654133792</v>
      </c>
      <c r="F76" s="4"/>
    </row>
    <row r="77" ht="30" customHeight="1" spans="1:6">
      <c r="A77" s="2">
        <v>74</v>
      </c>
      <c r="B77" s="3" t="str">
        <f t="shared" si="4"/>
        <v>0122</v>
      </c>
      <c r="C77" s="3" t="s">
        <v>32</v>
      </c>
      <c r="D77" s="3" t="str">
        <f>"邱海丰"</f>
        <v>邱海丰</v>
      </c>
      <c r="E77" s="3" t="str">
        <f>"667420240717233133134019"</f>
        <v>667420240717233133134019</v>
      </c>
      <c r="F77" s="4"/>
    </row>
    <row r="78" ht="30" customHeight="1" spans="1:6">
      <c r="A78" s="2">
        <v>75</v>
      </c>
      <c r="B78" s="3" t="str">
        <f t="shared" si="4"/>
        <v>0122</v>
      </c>
      <c r="C78" s="3" t="s">
        <v>32</v>
      </c>
      <c r="D78" s="3" t="str">
        <f>"王茜"</f>
        <v>王茜</v>
      </c>
      <c r="E78" s="3" t="str">
        <f>"667420240716225711133834"</f>
        <v>667420240716225711133834</v>
      </c>
      <c r="F78" s="4"/>
    </row>
  </sheetData>
  <mergeCells count="1">
    <mergeCell ref="A2:F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考务部</cp:lastModifiedBy>
  <dcterms:created xsi:type="dcterms:W3CDTF">2024-07-18T09:10:00Z</dcterms:created>
  <dcterms:modified xsi:type="dcterms:W3CDTF">2024-07-19T07:00:24Z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561482F3BC5D4B0083F92B85D26BAA48_13</vt:lpwstr>
  </property>
  <property fmtid="{D5CDD505-2E9C-101B-9397-08002B2CF9AE}" pid="3" name="KSOProductBuildVer">
    <vt:lpwstr>2052-12.1.0.17440</vt:lpwstr>
  </property>
</Properties>
</file>