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人事科工作\2024年工作\2024年教师招聘工作\2024年蚌埠市市区幼儿园招聘\专业测试公告\"/>
    </mc:Choice>
  </mc:AlternateContent>
  <xr:revisionPtr revIDLastSave="0" documentId="13_ncr:1_{75494B0D-CB2C-4F42-81E7-F3ED83C224BE}" xr6:coauthVersionLast="47" xr6:coauthVersionMax="47" xr10:uidLastSave="{00000000-0000-0000-0000-000000000000}"/>
  <bookViews>
    <workbookView xWindow="-120" yWindow="-120" windowWidth="29040" windowHeight="15840" xr2:uid="{00000000-000D-0000-FFFF-FFFF00000000}"/>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2" l="1"/>
  <c r="B53" i="2"/>
  <c r="C43" i="2"/>
  <c r="B43" i="2"/>
  <c r="C61" i="2"/>
  <c r="B61" i="2"/>
  <c r="C60" i="2"/>
  <c r="B60" i="2"/>
  <c r="C59" i="2"/>
  <c r="B59" i="2"/>
  <c r="C58" i="2"/>
  <c r="B58" i="2"/>
  <c r="C57" i="2"/>
  <c r="B57" i="2"/>
  <c r="C56" i="2"/>
  <c r="B56" i="2"/>
  <c r="C55" i="2"/>
  <c r="B55" i="2"/>
  <c r="C54" i="2"/>
  <c r="B54" i="2"/>
  <c r="C52" i="2"/>
  <c r="B52" i="2"/>
  <c r="C51" i="2"/>
  <c r="B51" i="2"/>
  <c r="C50" i="2"/>
  <c r="B50" i="2"/>
  <c r="C49" i="2"/>
  <c r="B49" i="2"/>
  <c r="C48" i="2"/>
  <c r="B48" i="2"/>
  <c r="C47" i="2"/>
  <c r="B47" i="2"/>
  <c r="C46" i="2"/>
  <c r="B46" i="2"/>
  <c r="C45" i="2"/>
  <c r="B45" i="2"/>
  <c r="C44" i="2"/>
  <c r="B44" i="2"/>
  <c r="C42" i="2"/>
  <c r="B42" i="2"/>
  <c r="C41" i="2"/>
  <c r="B41" i="2"/>
  <c r="C40" i="2"/>
  <c r="B40" i="2"/>
  <c r="C39" i="2"/>
  <c r="B39" i="2"/>
  <c r="C38" i="2"/>
  <c r="B38" i="2"/>
  <c r="C37" i="2"/>
  <c r="B37" i="2"/>
  <c r="C36" i="2"/>
  <c r="B36" i="2"/>
  <c r="C35" i="2"/>
  <c r="B35" i="2"/>
  <c r="C34" i="2"/>
  <c r="B34" i="2"/>
  <c r="C33" i="2"/>
  <c r="B33" i="2"/>
  <c r="C32" i="2"/>
  <c r="B32" i="2"/>
  <c r="C31" i="2"/>
  <c r="B31" i="2"/>
  <c r="C30" i="2"/>
  <c r="B30" i="2"/>
  <c r="C29" i="2"/>
  <c r="B29" i="2"/>
  <c r="C28" i="2"/>
  <c r="B28" i="2"/>
  <c r="C27" i="2"/>
  <c r="B27" i="2"/>
  <c r="C26" i="2"/>
  <c r="B26" i="2"/>
  <c r="C25" i="2"/>
  <c r="B25" i="2"/>
  <c r="C24" i="2"/>
  <c r="B24" i="2"/>
  <c r="C23" i="2"/>
  <c r="B23" i="2"/>
  <c r="C22" i="2"/>
  <c r="B22" i="2"/>
  <c r="C21" i="2"/>
  <c r="B21" i="2"/>
  <c r="C20" i="2"/>
  <c r="B20" i="2"/>
  <c r="C19" i="2"/>
  <c r="B19" i="2"/>
  <c r="C18" i="2"/>
  <c r="B18" i="2"/>
  <c r="C17" i="2"/>
  <c r="B17" i="2"/>
  <c r="C16" i="2"/>
  <c r="B16" i="2"/>
  <c r="C15" i="2"/>
  <c r="B15" i="2"/>
  <c r="C14" i="2"/>
  <c r="B14" i="2"/>
  <c r="C13" i="2"/>
  <c r="B13" i="2"/>
  <c r="C12" i="2"/>
  <c r="B12" i="2"/>
  <c r="C11" i="2"/>
  <c r="B11" i="2"/>
  <c r="C10" i="2"/>
  <c r="B10" i="2"/>
  <c r="C9" i="2"/>
  <c r="B9" i="2"/>
  <c r="C8" i="2"/>
  <c r="B8" i="2"/>
  <c r="C7" i="2"/>
  <c r="B7" i="2"/>
  <c r="C6" i="2"/>
  <c r="B6" i="2"/>
  <c r="C5" i="2"/>
  <c r="B5" i="2"/>
  <c r="C4" i="2"/>
  <c r="B4" i="2"/>
  <c r="C3" i="2"/>
  <c r="B3" i="2"/>
</calcChain>
</file>

<file path=xl/sharedStrings.xml><?xml version="1.0" encoding="utf-8"?>
<sst xmlns="http://schemas.openxmlformats.org/spreadsheetml/2006/main" count="127" uniqueCount="21">
  <si>
    <t>序号</t>
    <phoneticPr fontId="1" type="noConversion"/>
  </si>
  <si>
    <t>教育综合知识</t>
    <phoneticPr fontId="1" type="noConversion"/>
  </si>
  <si>
    <t>准考证号</t>
    <phoneticPr fontId="1" type="noConversion"/>
  </si>
  <si>
    <t>学科专业知识</t>
    <phoneticPr fontId="1" type="noConversion"/>
  </si>
  <si>
    <t>职位代码</t>
    <phoneticPr fontId="1" type="noConversion"/>
  </si>
  <si>
    <t>招考单位</t>
    <phoneticPr fontId="1" type="noConversion"/>
  </si>
  <si>
    <t>蚌埠市龙子湖区实验幼儿园</t>
    <phoneticPr fontId="1" type="noConversion"/>
  </si>
  <si>
    <t>蚌埠市龙子湖区文教幼儿园</t>
    <phoneticPr fontId="1" type="noConversion"/>
  </si>
  <si>
    <t>蚌埠市行知幼儿园</t>
    <phoneticPr fontId="1" type="noConversion"/>
  </si>
  <si>
    <t>蚌埠市龙湖幼儿园教育集团</t>
    <phoneticPr fontId="1" type="noConversion"/>
  </si>
  <si>
    <t>蚌埠市淮上区中心幼儿园</t>
    <phoneticPr fontId="1" type="noConversion"/>
  </si>
  <si>
    <t>蚌埠市淮上实验幼儿园</t>
    <phoneticPr fontId="1" type="noConversion"/>
  </si>
  <si>
    <t>蚌埠市淮上区碧桂园幼儿园</t>
    <phoneticPr fontId="1" type="noConversion"/>
  </si>
  <si>
    <t>蚌埠市淮上区桃园幼儿园</t>
    <phoneticPr fontId="1" type="noConversion"/>
  </si>
  <si>
    <t>蚌埠市禹会区张公山第一幼儿园</t>
    <phoneticPr fontId="1" type="noConversion"/>
  </si>
  <si>
    <t>蚌埠高新区第一幼儿园</t>
    <phoneticPr fontId="1" type="noConversion"/>
  </si>
  <si>
    <t>笔试成绩</t>
    <phoneticPr fontId="1" type="noConversion"/>
  </si>
  <si>
    <t>备注</t>
    <phoneticPr fontId="1" type="noConversion"/>
  </si>
  <si>
    <t>2024年蚌埠市区公办幼儿园公开招聘学前教育教师资格复审合格人员名单</t>
    <phoneticPr fontId="1" type="noConversion"/>
  </si>
  <si>
    <t>蚌埠高新区第一幼儿园</t>
  </si>
  <si>
    <t>拟进入专业测试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</si>
</sst>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等线"/>
      <family val="2"/>
      <scheme val="minor"/>
    </font>
    <font>
      <sz val="9"/>
      <name val="等线"/>
      <family val="3"/>
      <charset val="134"/>
      <scheme val="minor"/>
    </font>
    <font>
      <b/>
      <sz val="16"/>
      <color theme="1"/>
      <name val="宋体"/>
      <family val="3"/>
      <charset val="134"/>
    </font>
    <font>
      <sz val="11"/>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
    <xf numFmtId="0" fontId="0" fillId="0" borderId="0" xfId="0"/>
    <xf numFmtId="0" fontId="2"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E1E71-BD51-49EF-A881-20044738A364}">
  <sheetPr>
    <pageSetUpPr fitToPage="1"/>
  </sheetPr>
  <dimension ref="A1:H61"/>
  <sheetViews>
    <sheetView tabSelected="1" workbookViewId="0">
      <selection activeCell="K4" sqref="K4"/>
    </sheetView>
  </sheetViews>
  <sheetFormatPr defaultRowHeight="14.25" x14ac:dyDescent="0.2"/>
  <cols>
    <col min="1" max="1" width="7.5" customWidth="1"/>
    <col min="2" max="2" width="12.625" customWidth="1"/>
    <col min="3" max="3" width="9.5" bestFit="1" customWidth="1"/>
    <col min="4" max="4" width="29.5" customWidth="1"/>
    <col min="5" max="5" width="13.5" customWidth="1"/>
    <col min="6" max="6" width="13.375" customWidth="1"/>
    <col min="7" max="7" width="11" customWidth="1"/>
    <col min="8" max="8" width="15.125" bestFit="1" customWidth="1"/>
  </cols>
  <sheetData>
    <row r="1" spans="1:8" ht="41.25" customHeight="1" x14ac:dyDescent="0.2">
      <c r="A1" s="1" t="s">
        <v>18</v>
      </c>
      <c r="B1" s="1"/>
      <c r="C1" s="1"/>
      <c r="D1" s="1"/>
      <c r="E1" s="1"/>
      <c r="F1" s="1"/>
      <c r="G1" s="1"/>
      <c r="H1" s="1"/>
    </row>
    <row r="2" spans="1:8" ht="20.100000000000001" customHeight="1" x14ac:dyDescent="0.2">
      <c r="A2" s="3" t="s">
        <v>0</v>
      </c>
      <c r="B2" s="3" t="s">
        <v>2</v>
      </c>
      <c r="C2" s="3" t="s">
        <v>4</v>
      </c>
      <c r="D2" s="3" t="s">
        <v>5</v>
      </c>
      <c r="E2" s="3" t="s">
        <v>3</v>
      </c>
      <c r="F2" s="3" t="s">
        <v>1</v>
      </c>
      <c r="G2" s="3" t="s">
        <v>16</v>
      </c>
      <c r="H2" s="3" t="s">
        <v>17</v>
      </c>
    </row>
    <row r="3" spans="1:8" ht="20.100000000000001" customHeight="1" x14ac:dyDescent="0.2">
      <c r="A3" s="4">
        <v>1</v>
      </c>
      <c r="B3" s="4" t="str">
        <f>"24071300103"</f>
        <v>24071300103</v>
      </c>
      <c r="C3" s="4" t="str">
        <f t="shared" ref="C3:C4" si="0">"0101"</f>
        <v>0101</v>
      </c>
      <c r="D3" s="4" t="s">
        <v>6</v>
      </c>
      <c r="E3" s="4">
        <v>82</v>
      </c>
      <c r="F3" s="4">
        <v>78.900000000000006</v>
      </c>
      <c r="G3" s="4">
        <v>80.760000000000005</v>
      </c>
      <c r="H3" s="4" t="s">
        <v>20</v>
      </c>
    </row>
    <row r="4" spans="1:8" ht="20.100000000000001" customHeight="1" x14ac:dyDescent="0.2">
      <c r="A4" s="4">
        <v>2</v>
      </c>
      <c r="B4" s="4" t="str">
        <f>"24071300108"</f>
        <v>24071300108</v>
      </c>
      <c r="C4" s="4" t="str">
        <f t="shared" si="0"/>
        <v>0101</v>
      </c>
      <c r="D4" s="4" t="s">
        <v>6</v>
      </c>
      <c r="E4" s="4">
        <v>76</v>
      </c>
      <c r="F4" s="4">
        <v>78.099999999999994</v>
      </c>
      <c r="G4" s="4">
        <v>76.84</v>
      </c>
      <c r="H4" s="4" t="s">
        <v>20</v>
      </c>
    </row>
    <row r="5" spans="1:8" ht="20.100000000000001" customHeight="1" x14ac:dyDescent="0.2">
      <c r="A5" s="4">
        <v>3</v>
      </c>
      <c r="B5" s="4" t="str">
        <f>"24071300228"</f>
        <v>24071300228</v>
      </c>
      <c r="C5" s="4" t="str">
        <f t="shared" ref="C5:C10" si="1">"0201"</f>
        <v>0201</v>
      </c>
      <c r="D5" s="4" t="s">
        <v>7</v>
      </c>
      <c r="E5" s="4">
        <v>78.5</v>
      </c>
      <c r="F5" s="4">
        <v>87</v>
      </c>
      <c r="G5" s="4">
        <v>81.900000000000006</v>
      </c>
      <c r="H5" s="4" t="s">
        <v>20</v>
      </c>
    </row>
    <row r="6" spans="1:8" ht="20.100000000000001" customHeight="1" x14ac:dyDescent="0.2">
      <c r="A6" s="4">
        <v>4</v>
      </c>
      <c r="B6" s="4" t="str">
        <f>"24071300520"</f>
        <v>24071300520</v>
      </c>
      <c r="C6" s="4" t="str">
        <f t="shared" si="1"/>
        <v>0201</v>
      </c>
      <c r="D6" s="4" t="s">
        <v>7</v>
      </c>
      <c r="E6" s="4">
        <v>82</v>
      </c>
      <c r="F6" s="4">
        <v>81.099999999999994</v>
      </c>
      <c r="G6" s="4">
        <v>81.639999999999986</v>
      </c>
      <c r="H6" s="4" t="s">
        <v>20</v>
      </c>
    </row>
    <row r="7" spans="1:8" ht="20.100000000000001" customHeight="1" x14ac:dyDescent="0.2">
      <c r="A7" s="4">
        <v>5</v>
      </c>
      <c r="B7" s="4" t="str">
        <f>"24071300504"</f>
        <v>24071300504</v>
      </c>
      <c r="C7" s="4" t="str">
        <f t="shared" si="1"/>
        <v>0201</v>
      </c>
      <c r="D7" s="4" t="s">
        <v>7</v>
      </c>
      <c r="E7" s="4">
        <v>81.5</v>
      </c>
      <c r="F7" s="4">
        <v>81.2</v>
      </c>
      <c r="G7" s="4">
        <v>81.38</v>
      </c>
      <c r="H7" s="4" t="s">
        <v>20</v>
      </c>
    </row>
    <row r="8" spans="1:8" ht="20.100000000000001" customHeight="1" x14ac:dyDescent="0.2">
      <c r="A8" s="4">
        <v>6</v>
      </c>
      <c r="B8" s="4" t="str">
        <f>"24071300404"</f>
        <v>24071300404</v>
      </c>
      <c r="C8" s="4" t="str">
        <f t="shared" si="1"/>
        <v>0201</v>
      </c>
      <c r="D8" s="4" t="s">
        <v>7</v>
      </c>
      <c r="E8" s="4">
        <v>76</v>
      </c>
      <c r="F8" s="4">
        <v>79.7</v>
      </c>
      <c r="G8" s="4">
        <v>77.48</v>
      </c>
      <c r="H8" s="4" t="s">
        <v>20</v>
      </c>
    </row>
    <row r="9" spans="1:8" ht="20.100000000000001" customHeight="1" x14ac:dyDescent="0.2">
      <c r="A9" s="4">
        <v>7</v>
      </c>
      <c r="B9" s="4" t="str">
        <f>"24071300515"</f>
        <v>24071300515</v>
      </c>
      <c r="C9" s="4" t="str">
        <f t="shared" si="1"/>
        <v>0201</v>
      </c>
      <c r="D9" s="4" t="s">
        <v>7</v>
      </c>
      <c r="E9" s="4">
        <v>76.5</v>
      </c>
      <c r="F9" s="4">
        <v>78.8</v>
      </c>
      <c r="G9" s="4">
        <v>77.42</v>
      </c>
      <c r="H9" s="4" t="s">
        <v>20</v>
      </c>
    </row>
    <row r="10" spans="1:8" ht="20.100000000000001" customHeight="1" x14ac:dyDescent="0.2">
      <c r="A10" s="4">
        <v>8</v>
      </c>
      <c r="B10" s="4" t="str">
        <f>"24071300521"</f>
        <v>24071300521</v>
      </c>
      <c r="C10" s="4" t="str">
        <f t="shared" si="1"/>
        <v>0201</v>
      </c>
      <c r="D10" s="4" t="s">
        <v>7</v>
      </c>
      <c r="E10" s="4">
        <v>72</v>
      </c>
      <c r="F10" s="4">
        <v>83.2</v>
      </c>
      <c r="G10" s="4">
        <v>76.47999999999999</v>
      </c>
      <c r="H10" s="4" t="s">
        <v>20</v>
      </c>
    </row>
    <row r="11" spans="1:8" ht="20.100000000000001" customHeight="1" x14ac:dyDescent="0.2">
      <c r="A11" s="4">
        <v>9</v>
      </c>
      <c r="B11" s="4" t="str">
        <f>"24071300607"</f>
        <v>24071300607</v>
      </c>
      <c r="C11" s="4" t="str">
        <f t="shared" ref="C11:C13" si="2">"0301"</f>
        <v>0301</v>
      </c>
      <c r="D11" s="4" t="s">
        <v>8</v>
      </c>
      <c r="E11" s="4">
        <v>78.5</v>
      </c>
      <c r="F11" s="4">
        <v>84.8</v>
      </c>
      <c r="G11" s="4">
        <v>81.02000000000001</v>
      </c>
      <c r="H11" s="4" t="s">
        <v>20</v>
      </c>
    </row>
    <row r="12" spans="1:8" ht="20.100000000000001" customHeight="1" x14ac:dyDescent="0.2">
      <c r="A12" s="4">
        <v>10</v>
      </c>
      <c r="B12" s="4" t="str">
        <f>"24071300617"</f>
        <v>24071300617</v>
      </c>
      <c r="C12" s="4" t="str">
        <f t="shared" si="2"/>
        <v>0301</v>
      </c>
      <c r="D12" s="4" t="s">
        <v>8</v>
      </c>
      <c r="E12" s="4">
        <v>76.5</v>
      </c>
      <c r="F12" s="4">
        <v>81.5</v>
      </c>
      <c r="G12" s="4">
        <v>78.5</v>
      </c>
      <c r="H12" s="4" t="s">
        <v>20</v>
      </c>
    </row>
    <row r="13" spans="1:8" ht="20.100000000000001" customHeight="1" x14ac:dyDescent="0.2">
      <c r="A13" s="4">
        <v>11</v>
      </c>
      <c r="B13" s="4" t="str">
        <f>"24071300619"</f>
        <v>24071300619</v>
      </c>
      <c r="C13" s="4" t="str">
        <f t="shared" si="2"/>
        <v>0301</v>
      </c>
      <c r="D13" s="4" t="s">
        <v>8</v>
      </c>
      <c r="E13" s="4">
        <v>74.5</v>
      </c>
      <c r="F13" s="4">
        <v>72.3</v>
      </c>
      <c r="G13" s="4">
        <v>73.62</v>
      </c>
      <c r="H13" s="4" t="s">
        <v>20</v>
      </c>
    </row>
    <row r="14" spans="1:8" ht="20.100000000000001" customHeight="1" x14ac:dyDescent="0.2">
      <c r="A14" s="4">
        <v>12</v>
      </c>
      <c r="B14" s="4" t="str">
        <f>"24071300712"</f>
        <v>24071300712</v>
      </c>
      <c r="C14" s="4" t="str">
        <f t="shared" ref="C14:C25" si="3">"0401"</f>
        <v>0401</v>
      </c>
      <c r="D14" s="4" t="s">
        <v>9</v>
      </c>
      <c r="E14" s="4">
        <v>86</v>
      </c>
      <c r="F14" s="4">
        <v>78.8</v>
      </c>
      <c r="G14" s="4">
        <v>83.12</v>
      </c>
      <c r="H14" s="4" t="s">
        <v>20</v>
      </c>
    </row>
    <row r="15" spans="1:8" ht="20.100000000000001" customHeight="1" x14ac:dyDescent="0.2">
      <c r="A15" s="4">
        <v>13</v>
      </c>
      <c r="B15" s="4" t="str">
        <f>"24071300814"</f>
        <v>24071300814</v>
      </c>
      <c r="C15" s="4" t="str">
        <f t="shared" si="3"/>
        <v>0401</v>
      </c>
      <c r="D15" s="4" t="s">
        <v>9</v>
      </c>
      <c r="E15" s="4">
        <v>79.5</v>
      </c>
      <c r="F15" s="4">
        <v>85.4</v>
      </c>
      <c r="G15" s="4">
        <v>81.86</v>
      </c>
      <c r="H15" s="4" t="s">
        <v>20</v>
      </c>
    </row>
    <row r="16" spans="1:8" ht="20.100000000000001" customHeight="1" x14ac:dyDescent="0.2">
      <c r="A16" s="4">
        <v>14</v>
      </c>
      <c r="B16" s="4" t="str">
        <f>"24071301115"</f>
        <v>24071301115</v>
      </c>
      <c r="C16" s="4" t="str">
        <f t="shared" si="3"/>
        <v>0401</v>
      </c>
      <c r="D16" s="4" t="s">
        <v>9</v>
      </c>
      <c r="E16" s="4">
        <v>83</v>
      </c>
      <c r="F16" s="4">
        <v>77.5</v>
      </c>
      <c r="G16" s="4">
        <v>80.8</v>
      </c>
      <c r="H16" s="4" t="s">
        <v>20</v>
      </c>
    </row>
    <row r="17" spans="1:8" ht="20.100000000000001" customHeight="1" x14ac:dyDescent="0.2">
      <c r="A17" s="4">
        <v>15</v>
      </c>
      <c r="B17" s="4" t="str">
        <f>"24071300730"</f>
        <v>24071300730</v>
      </c>
      <c r="C17" s="4" t="str">
        <f t="shared" si="3"/>
        <v>0401</v>
      </c>
      <c r="D17" s="4" t="s">
        <v>9</v>
      </c>
      <c r="E17" s="4">
        <v>79.5</v>
      </c>
      <c r="F17" s="4">
        <v>82.7</v>
      </c>
      <c r="G17" s="4">
        <v>80.78</v>
      </c>
      <c r="H17" s="4" t="s">
        <v>20</v>
      </c>
    </row>
    <row r="18" spans="1:8" ht="20.100000000000001" customHeight="1" x14ac:dyDescent="0.2">
      <c r="A18" s="4">
        <v>16</v>
      </c>
      <c r="B18" s="4" t="str">
        <f>"24071300821"</f>
        <v>24071300821</v>
      </c>
      <c r="C18" s="4" t="str">
        <f t="shared" si="3"/>
        <v>0401</v>
      </c>
      <c r="D18" s="4" t="s">
        <v>9</v>
      </c>
      <c r="E18" s="4">
        <v>84</v>
      </c>
      <c r="F18" s="4">
        <v>74.400000000000006</v>
      </c>
      <c r="G18" s="4">
        <v>80.16</v>
      </c>
      <c r="H18" s="4" t="s">
        <v>20</v>
      </c>
    </row>
    <row r="19" spans="1:8" ht="20.100000000000001" customHeight="1" x14ac:dyDescent="0.2">
      <c r="A19" s="4">
        <v>17</v>
      </c>
      <c r="B19" s="4" t="str">
        <f>"24071301116"</f>
        <v>24071301116</v>
      </c>
      <c r="C19" s="4" t="str">
        <f t="shared" si="3"/>
        <v>0401</v>
      </c>
      <c r="D19" s="4" t="s">
        <v>9</v>
      </c>
      <c r="E19" s="4">
        <v>78</v>
      </c>
      <c r="F19" s="4">
        <v>83.2</v>
      </c>
      <c r="G19" s="4">
        <v>80.08</v>
      </c>
      <c r="H19" s="4" t="s">
        <v>20</v>
      </c>
    </row>
    <row r="20" spans="1:8" ht="20.100000000000001" customHeight="1" x14ac:dyDescent="0.2">
      <c r="A20" s="4">
        <v>18</v>
      </c>
      <c r="B20" s="4" t="str">
        <f>"24071300908"</f>
        <v>24071300908</v>
      </c>
      <c r="C20" s="4" t="str">
        <f t="shared" si="3"/>
        <v>0401</v>
      </c>
      <c r="D20" s="4" t="s">
        <v>9</v>
      </c>
      <c r="E20" s="4">
        <v>80</v>
      </c>
      <c r="F20" s="4">
        <v>78.3</v>
      </c>
      <c r="G20" s="4">
        <v>79.319999999999993</v>
      </c>
      <c r="H20" s="4" t="s">
        <v>20</v>
      </c>
    </row>
    <row r="21" spans="1:8" ht="20.100000000000001" customHeight="1" x14ac:dyDescent="0.2">
      <c r="A21" s="4">
        <v>19</v>
      </c>
      <c r="B21" s="4" t="str">
        <f>"24071301316"</f>
        <v>24071301316</v>
      </c>
      <c r="C21" s="4" t="str">
        <f t="shared" si="3"/>
        <v>0401</v>
      </c>
      <c r="D21" s="4" t="s">
        <v>9</v>
      </c>
      <c r="E21" s="4">
        <v>77.5</v>
      </c>
      <c r="F21" s="4">
        <v>81.5</v>
      </c>
      <c r="G21" s="4">
        <v>79.099999999999994</v>
      </c>
      <c r="H21" s="4" t="s">
        <v>20</v>
      </c>
    </row>
    <row r="22" spans="1:8" ht="20.100000000000001" customHeight="1" x14ac:dyDescent="0.2">
      <c r="A22" s="4">
        <v>20</v>
      </c>
      <c r="B22" s="4" t="str">
        <f>"24071300808"</f>
        <v>24071300808</v>
      </c>
      <c r="C22" s="4" t="str">
        <f t="shared" si="3"/>
        <v>0401</v>
      </c>
      <c r="D22" s="4" t="s">
        <v>9</v>
      </c>
      <c r="E22" s="4">
        <v>78</v>
      </c>
      <c r="F22" s="4">
        <v>80.400000000000006</v>
      </c>
      <c r="G22" s="4">
        <v>78.960000000000008</v>
      </c>
      <c r="H22" s="4" t="s">
        <v>20</v>
      </c>
    </row>
    <row r="23" spans="1:8" ht="20.100000000000001" customHeight="1" x14ac:dyDescent="0.2">
      <c r="A23" s="4">
        <v>21</v>
      </c>
      <c r="B23" s="4" t="str">
        <f>"24071301114"</f>
        <v>24071301114</v>
      </c>
      <c r="C23" s="4" t="str">
        <f t="shared" si="3"/>
        <v>0401</v>
      </c>
      <c r="D23" s="4" t="s">
        <v>9</v>
      </c>
      <c r="E23" s="4">
        <v>80</v>
      </c>
      <c r="F23" s="4">
        <v>77</v>
      </c>
      <c r="G23" s="4">
        <v>78.8</v>
      </c>
      <c r="H23" s="4" t="s">
        <v>20</v>
      </c>
    </row>
    <row r="24" spans="1:8" ht="20.100000000000001" customHeight="1" x14ac:dyDescent="0.2">
      <c r="A24" s="4">
        <v>22</v>
      </c>
      <c r="B24" s="4" t="str">
        <f>"24071301226"</f>
        <v>24071301226</v>
      </c>
      <c r="C24" s="4" t="str">
        <f t="shared" si="3"/>
        <v>0401</v>
      </c>
      <c r="D24" s="4" t="s">
        <v>9</v>
      </c>
      <c r="E24" s="4">
        <v>79</v>
      </c>
      <c r="F24" s="4">
        <v>78.400000000000006</v>
      </c>
      <c r="G24" s="4">
        <v>78.760000000000005</v>
      </c>
      <c r="H24" s="4" t="s">
        <v>20</v>
      </c>
    </row>
    <row r="25" spans="1:8" ht="20.100000000000001" customHeight="1" x14ac:dyDescent="0.2">
      <c r="A25" s="4">
        <v>23</v>
      </c>
      <c r="B25" s="4" t="str">
        <f>"24071301128"</f>
        <v>24071301128</v>
      </c>
      <c r="C25" s="4" t="str">
        <f t="shared" si="3"/>
        <v>0401</v>
      </c>
      <c r="D25" s="4" t="s">
        <v>9</v>
      </c>
      <c r="E25" s="4">
        <v>79</v>
      </c>
      <c r="F25" s="4">
        <v>78.099999999999994</v>
      </c>
      <c r="G25" s="4">
        <v>78.64</v>
      </c>
      <c r="H25" s="4" t="s">
        <v>20</v>
      </c>
    </row>
    <row r="26" spans="1:8" ht="20.100000000000001" customHeight="1" x14ac:dyDescent="0.2">
      <c r="A26" s="4">
        <v>24</v>
      </c>
      <c r="B26" s="4" t="str">
        <f>"24071301319"</f>
        <v>24071301319</v>
      </c>
      <c r="C26" s="4" t="str">
        <f t="shared" ref="C26:C28" si="4">"0501"</f>
        <v>0501</v>
      </c>
      <c r="D26" s="4" t="s">
        <v>10</v>
      </c>
      <c r="E26" s="4">
        <v>76.5</v>
      </c>
      <c r="F26" s="4">
        <v>79.5</v>
      </c>
      <c r="G26" s="4">
        <v>77.7</v>
      </c>
      <c r="H26" s="4" t="s">
        <v>20</v>
      </c>
    </row>
    <row r="27" spans="1:8" ht="20.100000000000001" customHeight="1" x14ac:dyDescent="0.2">
      <c r="A27" s="4">
        <v>25</v>
      </c>
      <c r="B27" s="4" t="str">
        <f>"24071301427"</f>
        <v>24071301427</v>
      </c>
      <c r="C27" s="4" t="str">
        <f t="shared" si="4"/>
        <v>0501</v>
      </c>
      <c r="D27" s="4" t="s">
        <v>10</v>
      </c>
      <c r="E27" s="4">
        <v>77.5</v>
      </c>
      <c r="F27" s="4">
        <v>77.7</v>
      </c>
      <c r="G27" s="4">
        <v>77.58</v>
      </c>
      <c r="H27" s="4" t="s">
        <v>20</v>
      </c>
    </row>
    <row r="28" spans="1:8" ht="20.100000000000001" customHeight="1" x14ac:dyDescent="0.2">
      <c r="A28" s="4">
        <v>26</v>
      </c>
      <c r="B28" s="4" t="str">
        <f>"24071301320"</f>
        <v>24071301320</v>
      </c>
      <c r="C28" s="4" t="str">
        <f t="shared" si="4"/>
        <v>0501</v>
      </c>
      <c r="D28" s="4" t="s">
        <v>10</v>
      </c>
      <c r="E28" s="4">
        <v>74.5</v>
      </c>
      <c r="F28" s="4">
        <v>77.599999999999994</v>
      </c>
      <c r="G28" s="4">
        <v>75.739999999999995</v>
      </c>
      <c r="H28" s="4" t="s">
        <v>20</v>
      </c>
    </row>
    <row r="29" spans="1:8" ht="20.100000000000001" customHeight="1" x14ac:dyDescent="0.2">
      <c r="A29" s="4">
        <v>27</v>
      </c>
      <c r="B29" s="4" t="str">
        <f>"24071301513"</f>
        <v>24071301513</v>
      </c>
      <c r="C29" s="4" t="str">
        <f t="shared" ref="C29:C31" si="5">"0601"</f>
        <v>0601</v>
      </c>
      <c r="D29" s="4" t="s">
        <v>11</v>
      </c>
      <c r="E29" s="4">
        <v>86</v>
      </c>
      <c r="F29" s="4">
        <v>75.2</v>
      </c>
      <c r="G29" s="4">
        <v>81.680000000000007</v>
      </c>
      <c r="H29" s="4" t="s">
        <v>20</v>
      </c>
    </row>
    <row r="30" spans="1:8" ht="20.100000000000001" customHeight="1" x14ac:dyDescent="0.2">
      <c r="A30" s="4">
        <v>28</v>
      </c>
      <c r="B30" s="4" t="str">
        <f>"24071301604"</f>
        <v>24071301604</v>
      </c>
      <c r="C30" s="4" t="str">
        <f t="shared" si="5"/>
        <v>0601</v>
      </c>
      <c r="D30" s="4" t="s">
        <v>11</v>
      </c>
      <c r="E30" s="4">
        <v>78</v>
      </c>
      <c r="F30" s="4">
        <v>75.900000000000006</v>
      </c>
      <c r="G30" s="4">
        <v>77.16</v>
      </c>
      <c r="H30" s="4" t="s">
        <v>20</v>
      </c>
    </row>
    <row r="31" spans="1:8" ht="20.100000000000001" customHeight="1" x14ac:dyDescent="0.2">
      <c r="A31" s="4">
        <v>29</v>
      </c>
      <c r="B31" s="4" t="str">
        <f>"24071301523"</f>
        <v>24071301523</v>
      </c>
      <c r="C31" s="4" t="str">
        <f t="shared" si="5"/>
        <v>0601</v>
      </c>
      <c r="D31" s="4" t="s">
        <v>11</v>
      </c>
      <c r="E31" s="4">
        <v>79.5</v>
      </c>
      <c r="F31" s="4">
        <v>70.8</v>
      </c>
      <c r="G31" s="4">
        <v>76.02</v>
      </c>
      <c r="H31" s="4" t="s">
        <v>20</v>
      </c>
    </row>
    <row r="32" spans="1:8" ht="20.100000000000001" customHeight="1" x14ac:dyDescent="0.2">
      <c r="A32" s="4">
        <v>30</v>
      </c>
      <c r="B32" s="4" t="str">
        <f>"24071301615"</f>
        <v>24071301615</v>
      </c>
      <c r="C32" s="4" t="str">
        <f t="shared" ref="C32:C34" si="6">"0701"</f>
        <v>0701</v>
      </c>
      <c r="D32" s="4" t="s">
        <v>12</v>
      </c>
      <c r="E32" s="4">
        <v>76</v>
      </c>
      <c r="F32" s="4">
        <v>81.5</v>
      </c>
      <c r="G32" s="4">
        <v>78.2</v>
      </c>
      <c r="H32" s="4" t="s">
        <v>20</v>
      </c>
    </row>
    <row r="33" spans="1:8" ht="20.100000000000001" customHeight="1" x14ac:dyDescent="0.2">
      <c r="A33" s="4">
        <v>31</v>
      </c>
      <c r="B33" s="4" t="str">
        <f>"24071301703"</f>
        <v>24071301703</v>
      </c>
      <c r="C33" s="4" t="str">
        <f t="shared" si="6"/>
        <v>0701</v>
      </c>
      <c r="D33" s="4" t="s">
        <v>12</v>
      </c>
      <c r="E33" s="4">
        <v>79</v>
      </c>
      <c r="F33" s="4">
        <v>75.5</v>
      </c>
      <c r="G33" s="4">
        <v>77.599999999999994</v>
      </c>
      <c r="H33" s="4" t="s">
        <v>20</v>
      </c>
    </row>
    <row r="34" spans="1:8" ht="20.100000000000001" customHeight="1" x14ac:dyDescent="0.2">
      <c r="A34" s="4">
        <v>32</v>
      </c>
      <c r="B34" s="4" t="str">
        <f>"24071301616"</f>
        <v>24071301616</v>
      </c>
      <c r="C34" s="4" t="str">
        <f t="shared" si="6"/>
        <v>0701</v>
      </c>
      <c r="D34" s="4" t="s">
        <v>12</v>
      </c>
      <c r="E34" s="4">
        <v>75</v>
      </c>
      <c r="F34" s="4">
        <v>80.099999999999994</v>
      </c>
      <c r="G34" s="4">
        <v>77.039999999999992</v>
      </c>
      <c r="H34" s="4" t="s">
        <v>20</v>
      </c>
    </row>
    <row r="35" spans="1:8" ht="20.100000000000001" customHeight="1" x14ac:dyDescent="0.2">
      <c r="A35" s="4">
        <v>33</v>
      </c>
      <c r="B35" s="4" t="str">
        <f>"24071301822"</f>
        <v>24071301822</v>
      </c>
      <c r="C35" s="4" t="str">
        <f t="shared" ref="C35:C37" si="7">"0801"</f>
        <v>0801</v>
      </c>
      <c r="D35" s="4" t="s">
        <v>13</v>
      </c>
      <c r="E35" s="4">
        <v>75.5</v>
      </c>
      <c r="F35" s="4">
        <v>78.3</v>
      </c>
      <c r="G35" s="4">
        <v>76.62</v>
      </c>
      <c r="H35" s="4" t="s">
        <v>20</v>
      </c>
    </row>
    <row r="36" spans="1:8" ht="20.100000000000001" customHeight="1" x14ac:dyDescent="0.2">
      <c r="A36" s="4">
        <v>34</v>
      </c>
      <c r="B36" s="4" t="str">
        <f>"24071301802"</f>
        <v>24071301802</v>
      </c>
      <c r="C36" s="4" t="str">
        <f t="shared" si="7"/>
        <v>0801</v>
      </c>
      <c r="D36" s="4" t="s">
        <v>13</v>
      </c>
      <c r="E36" s="4">
        <v>77</v>
      </c>
      <c r="F36" s="4">
        <v>76</v>
      </c>
      <c r="G36" s="4">
        <v>76.599999999999994</v>
      </c>
      <c r="H36" s="4" t="s">
        <v>20</v>
      </c>
    </row>
    <row r="37" spans="1:8" ht="20.100000000000001" customHeight="1" x14ac:dyDescent="0.2">
      <c r="A37" s="4">
        <v>35</v>
      </c>
      <c r="B37" s="4" t="str">
        <f>"24071301818"</f>
        <v>24071301818</v>
      </c>
      <c r="C37" s="4" t="str">
        <f t="shared" si="7"/>
        <v>0801</v>
      </c>
      <c r="D37" s="4" t="s">
        <v>13</v>
      </c>
      <c r="E37" s="4">
        <v>79.5</v>
      </c>
      <c r="F37" s="4">
        <v>70.099999999999994</v>
      </c>
      <c r="G37" s="4">
        <v>75.739999999999995</v>
      </c>
      <c r="H37" s="4" t="s">
        <v>20</v>
      </c>
    </row>
    <row r="38" spans="1:8" ht="20.100000000000001" customHeight="1" x14ac:dyDescent="0.2">
      <c r="A38" s="4">
        <v>36</v>
      </c>
      <c r="B38" s="4" t="str">
        <f>"24071301901"</f>
        <v>24071301901</v>
      </c>
      <c r="C38" s="4" t="str">
        <f t="shared" ref="C38:C46" si="8">"0901"</f>
        <v>0901</v>
      </c>
      <c r="D38" s="4" t="s">
        <v>14</v>
      </c>
      <c r="E38" s="4">
        <v>88</v>
      </c>
      <c r="F38" s="4">
        <v>81</v>
      </c>
      <c r="G38" s="4">
        <v>85.199999999999989</v>
      </c>
      <c r="H38" s="4" t="s">
        <v>20</v>
      </c>
    </row>
    <row r="39" spans="1:8" ht="20.100000000000001" customHeight="1" x14ac:dyDescent="0.2">
      <c r="A39" s="4">
        <v>37</v>
      </c>
      <c r="B39" s="4" t="str">
        <f>"24071302017"</f>
        <v>24071302017</v>
      </c>
      <c r="C39" s="4" t="str">
        <f t="shared" si="8"/>
        <v>0901</v>
      </c>
      <c r="D39" s="4" t="s">
        <v>14</v>
      </c>
      <c r="E39" s="4">
        <v>83</v>
      </c>
      <c r="F39" s="4">
        <v>81.099999999999994</v>
      </c>
      <c r="G39" s="4">
        <v>82.24</v>
      </c>
      <c r="H39" s="4" t="s">
        <v>20</v>
      </c>
    </row>
    <row r="40" spans="1:8" ht="20.100000000000001" customHeight="1" x14ac:dyDescent="0.2">
      <c r="A40" s="4">
        <v>38</v>
      </c>
      <c r="B40" s="4" t="str">
        <f>"24071301918"</f>
        <v>24071301918</v>
      </c>
      <c r="C40" s="4" t="str">
        <f t="shared" si="8"/>
        <v>0901</v>
      </c>
      <c r="D40" s="4" t="s">
        <v>14</v>
      </c>
      <c r="E40" s="4">
        <v>83</v>
      </c>
      <c r="F40" s="4">
        <v>77.400000000000006</v>
      </c>
      <c r="G40" s="4">
        <v>80.760000000000005</v>
      </c>
      <c r="H40" s="4" t="s">
        <v>20</v>
      </c>
    </row>
    <row r="41" spans="1:8" ht="20.100000000000001" customHeight="1" x14ac:dyDescent="0.2">
      <c r="A41" s="4">
        <v>39</v>
      </c>
      <c r="B41" s="4" t="str">
        <f>"24071301907"</f>
        <v>24071301907</v>
      </c>
      <c r="C41" s="4" t="str">
        <f t="shared" si="8"/>
        <v>0901</v>
      </c>
      <c r="D41" s="4" t="s">
        <v>14</v>
      </c>
      <c r="E41" s="4">
        <v>81</v>
      </c>
      <c r="F41" s="4">
        <v>79.900000000000006</v>
      </c>
      <c r="G41" s="4">
        <v>80.56</v>
      </c>
      <c r="H41" s="4" t="s">
        <v>20</v>
      </c>
    </row>
    <row r="42" spans="1:8" ht="20.100000000000001" customHeight="1" x14ac:dyDescent="0.2">
      <c r="A42" s="4">
        <v>40</v>
      </c>
      <c r="B42" s="4" t="str">
        <f>"24071302110"</f>
        <v>24071302110</v>
      </c>
      <c r="C42" s="4" t="str">
        <f t="shared" si="8"/>
        <v>0901</v>
      </c>
      <c r="D42" s="4" t="s">
        <v>14</v>
      </c>
      <c r="E42" s="4">
        <v>76.5</v>
      </c>
      <c r="F42" s="4">
        <v>84.8</v>
      </c>
      <c r="G42" s="4">
        <v>79.819999999999993</v>
      </c>
      <c r="H42" s="4" t="s">
        <v>20</v>
      </c>
    </row>
    <row r="43" spans="1:8" ht="20.100000000000001" customHeight="1" x14ac:dyDescent="0.2">
      <c r="A43" s="4">
        <v>41</v>
      </c>
      <c r="B43" s="2" t="str">
        <f>"24071302112"</f>
        <v>24071302112</v>
      </c>
      <c r="C43" s="2" t="str">
        <f t="shared" si="8"/>
        <v>0901</v>
      </c>
      <c r="D43" s="2" t="s">
        <v>14</v>
      </c>
      <c r="E43" s="2">
        <v>76.5</v>
      </c>
      <c r="F43" s="2">
        <v>83.8</v>
      </c>
      <c r="G43" s="2">
        <v>79.42</v>
      </c>
      <c r="H43" s="4" t="s">
        <v>20</v>
      </c>
    </row>
    <row r="44" spans="1:8" ht="20.100000000000001" customHeight="1" x14ac:dyDescent="0.2">
      <c r="A44" s="4">
        <v>42</v>
      </c>
      <c r="B44" s="4" t="str">
        <f>"24071302023"</f>
        <v>24071302023</v>
      </c>
      <c r="C44" s="4" t="str">
        <f t="shared" si="8"/>
        <v>0901</v>
      </c>
      <c r="D44" s="4" t="s">
        <v>14</v>
      </c>
      <c r="E44" s="4">
        <v>82</v>
      </c>
      <c r="F44" s="4">
        <v>76.099999999999994</v>
      </c>
      <c r="G44" s="4">
        <v>79.639999999999986</v>
      </c>
      <c r="H44" s="4" t="s">
        <v>20</v>
      </c>
    </row>
    <row r="45" spans="1:8" ht="20.100000000000001" customHeight="1" x14ac:dyDescent="0.2">
      <c r="A45" s="4">
        <v>43</v>
      </c>
      <c r="B45" s="4" t="str">
        <f>"24071302105"</f>
        <v>24071302105</v>
      </c>
      <c r="C45" s="4" t="str">
        <f t="shared" si="8"/>
        <v>0901</v>
      </c>
      <c r="D45" s="4" t="s">
        <v>14</v>
      </c>
      <c r="E45" s="4">
        <v>83</v>
      </c>
      <c r="F45" s="4">
        <v>74.5</v>
      </c>
      <c r="G45" s="4">
        <v>79.599999999999994</v>
      </c>
      <c r="H45" s="4" t="s">
        <v>20</v>
      </c>
    </row>
    <row r="46" spans="1:8" ht="20.100000000000001" customHeight="1" x14ac:dyDescent="0.2">
      <c r="A46" s="4">
        <v>44</v>
      </c>
      <c r="B46" s="4" t="str">
        <f>"24071302010"</f>
        <v>24071302010</v>
      </c>
      <c r="C46" s="4" t="str">
        <f t="shared" si="8"/>
        <v>0901</v>
      </c>
      <c r="D46" s="4" t="s">
        <v>14</v>
      </c>
      <c r="E46" s="4">
        <v>80.5</v>
      </c>
      <c r="F46" s="4">
        <v>78.099999999999994</v>
      </c>
      <c r="G46" s="4">
        <v>79.539999999999992</v>
      </c>
      <c r="H46" s="4" t="s">
        <v>20</v>
      </c>
    </row>
    <row r="47" spans="1:8" ht="20.100000000000001" customHeight="1" x14ac:dyDescent="0.2">
      <c r="A47" s="4">
        <v>45</v>
      </c>
      <c r="B47" s="4" t="str">
        <f>"24071303004"</f>
        <v>24071303004</v>
      </c>
      <c r="C47" s="4" t="str">
        <f t="shared" ref="C47:C61" si="9">"1001"</f>
        <v>1001</v>
      </c>
      <c r="D47" s="4" t="s">
        <v>15</v>
      </c>
      <c r="E47" s="4">
        <v>74.5</v>
      </c>
      <c r="F47" s="4">
        <v>90.9</v>
      </c>
      <c r="G47" s="4">
        <v>81.06</v>
      </c>
      <c r="H47" s="4" t="s">
        <v>20</v>
      </c>
    </row>
    <row r="48" spans="1:8" ht="20.100000000000001" customHeight="1" x14ac:dyDescent="0.2">
      <c r="A48" s="4">
        <v>46</v>
      </c>
      <c r="B48" s="4" t="str">
        <f>"24071302417"</f>
        <v>24071302417</v>
      </c>
      <c r="C48" s="4" t="str">
        <f t="shared" si="9"/>
        <v>1001</v>
      </c>
      <c r="D48" s="4" t="s">
        <v>15</v>
      </c>
      <c r="E48" s="4">
        <v>73</v>
      </c>
      <c r="F48" s="4">
        <v>90.7</v>
      </c>
      <c r="G48" s="4">
        <v>80.08</v>
      </c>
      <c r="H48" s="4" t="s">
        <v>20</v>
      </c>
    </row>
    <row r="49" spans="1:8" ht="20.100000000000001" customHeight="1" x14ac:dyDescent="0.2">
      <c r="A49" s="4">
        <v>47</v>
      </c>
      <c r="B49" s="4" t="str">
        <f>"24071302509"</f>
        <v>24071302509</v>
      </c>
      <c r="C49" s="4" t="str">
        <f t="shared" si="9"/>
        <v>1001</v>
      </c>
      <c r="D49" s="4" t="s">
        <v>15</v>
      </c>
      <c r="E49" s="4">
        <v>79</v>
      </c>
      <c r="F49" s="4">
        <v>80.599999999999994</v>
      </c>
      <c r="G49" s="4">
        <v>79.64</v>
      </c>
      <c r="H49" s="4" t="s">
        <v>20</v>
      </c>
    </row>
    <row r="50" spans="1:8" ht="20.100000000000001" customHeight="1" x14ac:dyDescent="0.2">
      <c r="A50" s="4">
        <v>48</v>
      </c>
      <c r="B50" s="4" t="str">
        <f>"24071302914"</f>
        <v>24071302914</v>
      </c>
      <c r="C50" s="4" t="str">
        <f t="shared" si="9"/>
        <v>1001</v>
      </c>
      <c r="D50" s="4" t="s">
        <v>15</v>
      </c>
      <c r="E50" s="4">
        <v>79</v>
      </c>
      <c r="F50" s="4">
        <v>80.5</v>
      </c>
      <c r="G50" s="4">
        <v>79.599999999999994</v>
      </c>
      <c r="H50" s="4" t="s">
        <v>20</v>
      </c>
    </row>
    <row r="51" spans="1:8" ht="20.100000000000001" customHeight="1" x14ac:dyDescent="0.2">
      <c r="A51" s="4">
        <v>49</v>
      </c>
      <c r="B51" s="4" t="str">
        <f>"24071302529"</f>
        <v>24071302529</v>
      </c>
      <c r="C51" s="4" t="str">
        <f t="shared" si="9"/>
        <v>1001</v>
      </c>
      <c r="D51" s="4" t="s">
        <v>15</v>
      </c>
      <c r="E51" s="4">
        <v>79</v>
      </c>
      <c r="F51" s="4">
        <v>79.5</v>
      </c>
      <c r="G51" s="4">
        <v>79.2</v>
      </c>
      <c r="H51" s="4" t="s">
        <v>20</v>
      </c>
    </row>
    <row r="52" spans="1:8" ht="20.100000000000001" customHeight="1" x14ac:dyDescent="0.2">
      <c r="A52" s="4">
        <v>50</v>
      </c>
      <c r="B52" s="4" t="str">
        <f>"24071302514"</f>
        <v>24071302514</v>
      </c>
      <c r="C52" s="4" t="str">
        <f t="shared" si="9"/>
        <v>1001</v>
      </c>
      <c r="D52" s="4" t="s">
        <v>15</v>
      </c>
      <c r="E52" s="4">
        <v>77.5</v>
      </c>
      <c r="F52" s="4">
        <v>81.599999999999994</v>
      </c>
      <c r="G52" s="4">
        <v>79.14</v>
      </c>
      <c r="H52" s="4" t="s">
        <v>20</v>
      </c>
    </row>
    <row r="53" spans="1:8" ht="20.100000000000001" customHeight="1" x14ac:dyDescent="0.2">
      <c r="A53" s="4">
        <v>51</v>
      </c>
      <c r="B53" s="2" t="str">
        <f>"24071302325"</f>
        <v>24071302325</v>
      </c>
      <c r="C53" s="2" t="str">
        <f t="shared" si="9"/>
        <v>1001</v>
      </c>
      <c r="D53" s="2" t="s">
        <v>19</v>
      </c>
      <c r="E53" s="2">
        <v>75</v>
      </c>
      <c r="F53" s="2">
        <v>79.3</v>
      </c>
      <c r="G53" s="2">
        <v>76.72</v>
      </c>
      <c r="H53" s="4" t="s">
        <v>20</v>
      </c>
    </row>
    <row r="54" spans="1:8" ht="20.100000000000001" customHeight="1" x14ac:dyDescent="0.2">
      <c r="A54" s="4">
        <v>52</v>
      </c>
      <c r="B54" s="4" t="str">
        <f>"24071302621"</f>
        <v>24071302621</v>
      </c>
      <c r="C54" s="4" t="str">
        <f t="shared" si="9"/>
        <v>1001</v>
      </c>
      <c r="D54" s="4" t="s">
        <v>15</v>
      </c>
      <c r="E54" s="4">
        <v>77</v>
      </c>
      <c r="F54" s="4">
        <v>80.3</v>
      </c>
      <c r="G54" s="4">
        <v>78.319999999999993</v>
      </c>
      <c r="H54" s="4" t="s">
        <v>20</v>
      </c>
    </row>
    <row r="55" spans="1:8" ht="20.100000000000001" customHeight="1" x14ac:dyDescent="0.2">
      <c r="A55" s="4">
        <v>53</v>
      </c>
      <c r="B55" s="4" t="str">
        <f>"24071302830"</f>
        <v>24071302830</v>
      </c>
      <c r="C55" s="4" t="str">
        <f t="shared" si="9"/>
        <v>1001</v>
      </c>
      <c r="D55" s="4" t="s">
        <v>15</v>
      </c>
      <c r="E55" s="4">
        <v>78</v>
      </c>
      <c r="F55" s="4">
        <v>78.400000000000006</v>
      </c>
      <c r="G55" s="4">
        <v>78.16</v>
      </c>
      <c r="H55" s="4" t="s">
        <v>20</v>
      </c>
    </row>
    <row r="56" spans="1:8" ht="20.100000000000001" customHeight="1" x14ac:dyDescent="0.2">
      <c r="A56" s="4">
        <v>54</v>
      </c>
      <c r="B56" s="4" t="str">
        <f>"24071302816"</f>
        <v>24071302816</v>
      </c>
      <c r="C56" s="4" t="str">
        <f t="shared" si="9"/>
        <v>1001</v>
      </c>
      <c r="D56" s="4" t="s">
        <v>15</v>
      </c>
      <c r="E56" s="4">
        <v>74.5</v>
      </c>
      <c r="F56" s="4">
        <v>82.7</v>
      </c>
      <c r="G56" s="4">
        <v>77.78</v>
      </c>
      <c r="H56" s="4" t="s">
        <v>20</v>
      </c>
    </row>
    <row r="57" spans="1:8" ht="20.100000000000001" customHeight="1" x14ac:dyDescent="0.2">
      <c r="A57" s="4">
        <v>55</v>
      </c>
      <c r="B57" s="4" t="str">
        <f>"24071302429"</f>
        <v>24071302429</v>
      </c>
      <c r="C57" s="4" t="str">
        <f t="shared" si="9"/>
        <v>1001</v>
      </c>
      <c r="D57" s="4" t="s">
        <v>15</v>
      </c>
      <c r="E57" s="4">
        <v>78.5</v>
      </c>
      <c r="F57" s="4">
        <v>76.400000000000006</v>
      </c>
      <c r="G57" s="4">
        <v>77.66</v>
      </c>
      <c r="H57" s="4" t="s">
        <v>20</v>
      </c>
    </row>
    <row r="58" spans="1:8" ht="20.100000000000001" customHeight="1" x14ac:dyDescent="0.2">
      <c r="A58" s="4">
        <v>56</v>
      </c>
      <c r="B58" s="4" t="str">
        <f>"24071302406"</f>
        <v>24071302406</v>
      </c>
      <c r="C58" s="4" t="str">
        <f t="shared" si="9"/>
        <v>1001</v>
      </c>
      <c r="D58" s="4" t="s">
        <v>15</v>
      </c>
      <c r="E58" s="4">
        <v>78.5</v>
      </c>
      <c r="F58" s="4">
        <v>76.2</v>
      </c>
      <c r="G58" s="4">
        <v>77.580000000000013</v>
      </c>
      <c r="H58" s="4" t="s">
        <v>20</v>
      </c>
    </row>
    <row r="59" spans="1:8" ht="20.100000000000001" customHeight="1" x14ac:dyDescent="0.2">
      <c r="A59" s="4">
        <v>57</v>
      </c>
      <c r="B59" s="4" t="str">
        <f>"24071302407"</f>
        <v>24071302407</v>
      </c>
      <c r="C59" s="4" t="str">
        <f t="shared" si="9"/>
        <v>1001</v>
      </c>
      <c r="D59" s="4" t="s">
        <v>15</v>
      </c>
      <c r="E59" s="4">
        <v>75</v>
      </c>
      <c r="F59" s="4">
        <v>80.5</v>
      </c>
      <c r="G59" s="4">
        <v>77.2</v>
      </c>
      <c r="H59" s="4" t="s">
        <v>20</v>
      </c>
    </row>
    <row r="60" spans="1:8" ht="20.100000000000001" customHeight="1" x14ac:dyDescent="0.2">
      <c r="A60" s="4">
        <v>58</v>
      </c>
      <c r="B60" s="4" t="str">
        <f>"24071302925"</f>
        <v>24071302925</v>
      </c>
      <c r="C60" s="4" t="str">
        <f t="shared" si="9"/>
        <v>1001</v>
      </c>
      <c r="D60" s="4" t="s">
        <v>15</v>
      </c>
      <c r="E60" s="4">
        <v>75</v>
      </c>
      <c r="F60" s="4">
        <v>79.8</v>
      </c>
      <c r="G60" s="4">
        <v>76.92</v>
      </c>
      <c r="H60" s="4" t="s">
        <v>20</v>
      </c>
    </row>
    <row r="61" spans="1:8" ht="20.100000000000001" customHeight="1" x14ac:dyDescent="0.2">
      <c r="A61" s="4">
        <v>59</v>
      </c>
      <c r="B61" s="4" t="str">
        <f>"24071302812"</f>
        <v>24071302812</v>
      </c>
      <c r="C61" s="4" t="str">
        <f t="shared" si="9"/>
        <v>1001</v>
      </c>
      <c r="D61" s="4" t="s">
        <v>15</v>
      </c>
      <c r="E61" s="4">
        <v>80</v>
      </c>
      <c r="F61" s="4">
        <v>71.900000000000006</v>
      </c>
      <c r="G61" s="4">
        <v>76.760000000000005</v>
      </c>
      <c r="H61" s="4" t="s">
        <v>20</v>
      </c>
    </row>
  </sheetData>
  <mergeCells count="1">
    <mergeCell ref="A1:H1"/>
  </mergeCells>
  <phoneticPr fontId="1" type="noConversion"/>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年超</dc:creator>
  <cp:lastModifiedBy>义龙 刘</cp:lastModifiedBy>
  <cp:lastPrinted>2024-07-18T09:03:03Z</cp:lastPrinted>
  <dcterms:created xsi:type="dcterms:W3CDTF">2015-06-05T18:19:34Z</dcterms:created>
  <dcterms:modified xsi:type="dcterms:W3CDTF">2024-07-25T07:06:51Z</dcterms:modified>
</cp:coreProperties>
</file>