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表" sheetId="1" r:id="rId1"/>
  </sheets>
  <definedNames>
    <definedName name="_xlnm._FilterDatabase" localSheetId="0" hidden="1">总成绩表!$A$3:$I$52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<sst xmlns="http://schemas.openxmlformats.org/spreadsheetml/2006/main" count="109" uniqueCount="29">
  <si>
    <t>附件：</t>
  </si>
  <si>
    <t>鄂尔多斯市杭锦旗2024年公开引进15名急需紧缺人才和专业技术人员总成绩表</t>
  </si>
  <si>
    <t>岗位名称</t>
  </si>
  <si>
    <t>招聘单位</t>
  </si>
  <si>
    <t>姓名</t>
  </si>
  <si>
    <t>准考证号</t>
  </si>
  <si>
    <t>笔试成绩</t>
  </si>
  <si>
    <t>笔试加权成绩</t>
  </si>
  <si>
    <t>面试成绩</t>
  </si>
  <si>
    <t>面试加权成绩</t>
  </si>
  <si>
    <t>总成绩</t>
  </si>
  <si>
    <t>民兵教练员岗</t>
  </si>
  <si>
    <t>杭锦旗民兵军事训练基地</t>
  </si>
  <si>
    <t>信息技术岗</t>
  </si>
  <si>
    <t>杭锦旗廉政教育中心</t>
  </si>
  <si>
    <t>综合岗</t>
  </si>
  <si>
    <t>杭锦旗合作交流中心</t>
  </si>
  <si>
    <t>财务岗</t>
  </si>
  <si>
    <t>杭锦旗巡察工作数据中心</t>
  </si>
  <si>
    <t>文秘岗（综合）</t>
  </si>
  <si>
    <t>文秘岗</t>
  </si>
  <si>
    <t>杭锦旗价格检测和认定中心</t>
  </si>
  <si>
    <t>杭锦旗工资发放中心</t>
  </si>
  <si>
    <t>文秘岗(综合)</t>
  </si>
  <si>
    <t>杭锦旗国有资产综合服务中心</t>
  </si>
  <si>
    <t>杭锦旗林业和草原事业发展中心</t>
  </si>
  <si>
    <t>能源工程岗</t>
  </si>
  <si>
    <t>杭锦旗能源服务中心</t>
  </si>
  <si>
    <t>安全监管岗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</si>
</sst>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1"/>
  <sheetViews>
    <sheetView tabSelected="1" workbookViewId="0">
      <selection activeCell="A5" sqref="A5"/>
    </sheetView>
  </sheetViews>
  <sheetFormatPr defaultColWidth="9" defaultRowHeight="18" customHeight="1"/>
  <cols>
    <col min="1" max="1" width="19.375" style="2" customWidth="1"/>
    <col min="2" max="2" width="31" style="2" customWidth="1"/>
    <col min="3" max="3" width="12.875" style="2" customWidth="1"/>
    <col min="4" max="4" width="15.2583333333333" style="2" customWidth="1"/>
    <col min="5" max="5" width="15.2583333333333" style="4" customWidth="1"/>
    <col min="6" max="6" width="17.0916666666667" style="5" customWidth="1"/>
    <col min="7" max="7" width="14.9083333333333" style="2" customWidth="1"/>
    <col min="8" max="8" width="15.8166666666667" style="2" customWidth="1"/>
    <col min="9" max="9" width="13.725" style="2" customWidth="1"/>
    <col min="10" max="16384" width="9" style="2"/>
  </cols>
  <sheetData>
    <row r="1" ht="32.1" customHeight="1" spans="1:1">
      <c r="A1" s="6" t="s">
        <v>0</v>
      </c>
    </row>
    <row r="2" s="1" customFormat="1" ht="5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customHeight="1" spans="1:9">
      <c r="A4" s="9" t="s">
        <v>11</v>
      </c>
      <c r="B4" s="9" t="s">
        <v>12</v>
      </c>
      <c r="C4" s="9" t="str">
        <f>"边俊岩"</f>
        <v>边俊岩</v>
      </c>
      <c r="D4" s="9" t="str">
        <f>"24101010107"</f>
        <v>24101010107</v>
      </c>
      <c r="E4" s="9">
        <v>74.2</v>
      </c>
      <c r="F4" s="9">
        <f t="shared" ref="F4:F52" si="0">0.5*E4</f>
        <v>37.1</v>
      </c>
      <c r="G4" s="9">
        <v>77.46</v>
      </c>
      <c r="H4" s="9">
        <f t="shared" ref="H4:H52" si="1">0.5*G4</f>
        <v>38.73</v>
      </c>
      <c r="I4" s="9">
        <f t="shared" ref="I4:I52" si="2">F4+H4</f>
        <v>75.83</v>
      </c>
    </row>
    <row r="5" s="2" customFormat="1" customHeight="1" spans="1:9">
      <c r="A5" s="10" t="s">
        <v>11</v>
      </c>
      <c r="B5" s="10" t="s">
        <v>12</v>
      </c>
      <c r="C5" s="10" t="str">
        <f>"乔星"</f>
        <v>乔星</v>
      </c>
      <c r="D5" s="10" t="str">
        <f>"24101010106"</f>
        <v>24101010106</v>
      </c>
      <c r="E5" s="10">
        <v>61.5</v>
      </c>
      <c r="F5" s="10">
        <f t="shared" si="0"/>
        <v>30.75</v>
      </c>
      <c r="G5" s="10">
        <v>71.08</v>
      </c>
      <c r="H5" s="10">
        <f t="shared" si="1"/>
        <v>35.54</v>
      </c>
      <c r="I5" s="10">
        <f t="shared" si="2"/>
        <v>66.29</v>
      </c>
    </row>
    <row r="6" s="3" customFormat="1" customHeight="1" spans="1:9">
      <c r="A6" s="9" t="s">
        <v>13</v>
      </c>
      <c r="B6" s="9" t="s">
        <v>14</v>
      </c>
      <c r="C6" s="9" t="str">
        <f>"王泽旭"</f>
        <v>王泽旭</v>
      </c>
      <c r="D6" s="9" t="str">
        <f>"24201010227"</f>
        <v>24201010227</v>
      </c>
      <c r="E6" s="9">
        <v>78.8</v>
      </c>
      <c r="F6" s="9">
        <f t="shared" si="0"/>
        <v>39.4</v>
      </c>
      <c r="G6" s="9">
        <v>80.22</v>
      </c>
      <c r="H6" s="9">
        <f t="shared" si="1"/>
        <v>40.11</v>
      </c>
      <c r="I6" s="9">
        <f t="shared" si="2"/>
        <v>79.51</v>
      </c>
    </row>
    <row r="7" s="2" customFormat="1" customHeight="1" spans="1:9">
      <c r="A7" s="10" t="s">
        <v>13</v>
      </c>
      <c r="B7" s="10" t="s">
        <v>14</v>
      </c>
      <c r="C7" s="10" t="str">
        <f>"王鸿宇"</f>
        <v>王鸿宇</v>
      </c>
      <c r="D7" s="10" t="str">
        <f>"24201010429"</f>
        <v>24201010429</v>
      </c>
      <c r="E7" s="10">
        <v>82.5</v>
      </c>
      <c r="F7" s="10">
        <f t="shared" si="0"/>
        <v>41.25</v>
      </c>
      <c r="G7" s="10">
        <v>73.24</v>
      </c>
      <c r="H7" s="10">
        <f t="shared" si="1"/>
        <v>36.62</v>
      </c>
      <c r="I7" s="10">
        <f t="shared" si="2"/>
        <v>77.87</v>
      </c>
    </row>
    <row r="8" s="2" customFormat="1" customHeight="1" spans="1:9">
      <c r="A8" s="10" t="s">
        <v>13</v>
      </c>
      <c r="B8" s="10" t="s">
        <v>14</v>
      </c>
      <c r="C8" s="10" t="str">
        <f>"郭璐洋"</f>
        <v>郭璐洋</v>
      </c>
      <c r="D8" s="10" t="str">
        <f>"24201010514"</f>
        <v>24201010514</v>
      </c>
      <c r="E8" s="10">
        <v>78.4</v>
      </c>
      <c r="F8" s="10">
        <f t="shared" si="0"/>
        <v>39.2</v>
      </c>
      <c r="G8" s="10">
        <v>75.74</v>
      </c>
      <c r="H8" s="10">
        <f t="shared" si="1"/>
        <v>37.87</v>
      </c>
      <c r="I8" s="10">
        <f t="shared" si="2"/>
        <v>77.07</v>
      </c>
    </row>
    <row r="9" s="2" customFormat="1" customHeight="1" spans="1:9">
      <c r="A9" s="10" t="s">
        <v>13</v>
      </c>
      <c r="B9" s="10" t="s">
        <v>14</v>
      </c>
      <c r="C9" s="10" t="str">
        <f>"杭星乐"</f>
        <v>杭星乐</v>
      </c>
      <c r="D9" s="10" t="str">
        <f>"24201010210"</f>
        <v>24201010210</v>
      </c>
      <c r="E9" s="10">
        <v>75.9</v>
      </c>
      <c r="F9" s="10">
        <f t="shared" si="0"/>
        <v>37.95</v>
      </c>
      <c r="G9" s="10">
        <v>76.84</v>
      </c>
      <c r="H9" s="10">
        <f t="shared" si="1"/>
        <v>38.42</v>
      </c>
      <c r="I9" s="10">
        <f t="shared" si="2"/>
        <v>76.37</v>
      </c>
    </row>
    <row r="10" s="2" customFormat="1" customHeight="1" spans="1:9">
      <c r="A10" s="10" t="s">
        <v>13</v>
      </c>
      <c r="B10" s="10" t="s">
        <v>14</v>
      </c>
      <c r="C10" s="10" t="str">
        <f>"赵璇"</f>
        <v>赵璇</v>
      </c>
      <c r="D10" s="10" t="str">
        <f>"24201010309"</f>
        <v>24201010309</v>
      </c>
      <c r="E10" s="10">
        <v>75.6</v>
      </c>
      <c r="F10" s="10">
        <f t="shared" si="0"/>
        <v>37.8</v>
      </c>
      <c r="G10" s="10">
        <v>72.26</v>
      </c>
      <c r="H10" s="10">
        <f t="shared" si="1"/>
        <v>36.13</v>
      </c>
      <c r="I10" s="10">
        <f t="shared" si="2"/>
        <v>73.93</v>
      </c>
    </row>
    <row r="11" s="3" customFormat="1" customHeight="1" spans="1:9">
      <c r="A11" s="9" t="s">
        <v>15</v>
      </c>
      <c r="B11" s="9" t="s">
        <v>16</v>
      </c>
      <c r="C11" s="9" t="str">
        <f>"蔺钶茹"</f>
        <v>蔺钶茹</v>
      </c>
      <c r="D11" s="9" t="str">
        <f>"24202010603"</f>
        <v>24202010603</v>
      </c>
      <c r="E11" s="9">
        <v>80.6</v>
      </c>
      <c r="F11" s="9">
        <f t="shared" si="0"/>
        <v>40.3</v>
      </c>
      <c r="G11" s="9">
        <v>75.6</v>
      </c>
      <c r="H11" s="9">
        <f t="shared" si="1"/>
        <v>37.8</v>
      </c>
      <c r="I11" s="9">
        <f t="shared" si="2"/>
        <v>78.1</v>
      </c>
    </row>
    <row r="12" s="2" customFormat="1" customHeight="1" spans="1:9">
      <c r="A12" s="10" t="s">
        <v>15</v>
      </c>
      <c r="B12" s="10" t="s">
        <v>16</v>
      </c>
      <c r="C12" s="10" t="str">
        <f>"张艳茹"</f>
        <v>张艳茹</v>
      </c>
      <c r="D12" s="10" t="str">
        <f>"24202010608"</f>
        <v>24202010608</v>
      </c>
      <c r="E12" s="10">
        <v>77.7</v>
      </c>
      <c r="F12" s="10">
        <f t="shared" si="0"/>
        <v>38.85</v>
      </c>
      <c r="G12" s="10">
        <v>77.96</v>
      </c>
      <c r="H12" s="10">
        <f t="shared" si="1"/>
        <v>38.98</v>
      </c>
      <c r="I12" s="10">
        <f t="shared" si="2"/>
        <v>77.83</v>
      </c>
    </row>
    <row r="13" s="2" customFormat="1" customHeight="1" spans="1:9">
      <c r="A13" s="10" t="s">
        <v>15</v>
      </c>
      <c r="B13" s="10" t="s">
        <v>16</v>
      </c>
      <c r="C13" s="10" t="str">
        <f>"吴政函"</f>
        <v>吴政函</v>
      </c>
      <c r="D13" s="10" t="str">
        <f>"24202010619"</f>
        <v>24202010619</v>
      </c>
      <c r="E13" s="10">
        <v>78.4</v>
      </c>
      <c r="F13" s="10">
        <f t="shared" si="0"/>
        <v>39.2</v>
      </c>
      <c r="G13" s="10">
        <v>75.2</v>
      </c>
      <c r="H13" s="10">
        <f t="shared" si="1"/>
        <v>37.6</v>
      </c>
      <c r="I13" s="10">
        <f t="shared" si="2"/>
        <v>76.8</v>
      </c>
    </row>
    <row r="14" s="2" customFormat="1" customHeight="1" spans="1:9">
      <c r="A14" s="10" t="s">
        <v>15</v>
      </c>
      <c r="B14" s="10" t="s">
        <v>16</v>
      </c>
      <c r="C14" s="10" t="str">
        <f>"都丽娅"</f>
        <v>都丽娅</v>
      </c>
      <c r="D14" s="10" t="str">
        <f>"24202010616"</f>
        <v>24202010616</v>
      </c>
      <c r="E14" s="10">
        <v>77.9</v>
      </c>
      <c r="F14" s="10">
        <f t="shared" si="0"/>
        <v>38.95</v>
      </c>
      <c r="G14" s="10">
        <v>72.94</v>
      </c>
      <c r="H14" s="10">
        <f t="shared" si="1"/>
        <v>36.47</v>
      </c>
      <c r="I14" s="10">
        <f t="shared" si="2"/>
        <v>75.42</v>
      </c>
    </row>
    <row r="15" s="2" customFormat="1" customHeight="1" spans="1:9">
      <c r="A15" s="10" t="s">
        <v>15</v>
      </c>
      <c r="B15" s="10" t="s">
        <v>16</v>
      </c>
      <c r="C15" s="10" t="str">
        <f>"贺兴龙"</f>
        <v>贺兴龙</v>
      </c>
      <c r="D15" s="10" t="str">
        <f>"24202010713"</f>
        <v>24202010713</v>
      </c>
      <c r="E15" s="10">
        <v>75.4</v>
      </c>
      <c r="F15" s="10">
        <f t="shared" si="0"/>
        <v>37.7</v>
      </c>
      <c r="G15" s="10">
        <v>74.9</v>
      </c>
      <c r="H15" s="10">
        <f t="shared" si="1"/>
        <v>37.45</v>
      </c>
      <c r="I15" s="10">
        <f t="shared" si="2"/>
        <v>75.15</v>
      </c>
    </row>
    <row r="16" s="3" customFormat="1" customHeight="1" spans="1:9">
      <c r="A16" s="9" t="s">
        <v>17</v>
      </c>
      <c r="B16" s="9" t="s">
        <v>18</v>
      </c>
      <c r="C16" s="9" t="str">
        <f>"李帅锋"</f>
        <v>李帅锋</v>
      </c>
      <c r="D16" s="9" t="str">
        <f>"24203010823"</f>
        <v>24203010823</v>
      </c>
      <c r="E16" s="9">
        <v>77.5</v>
      </c>
      <c r="F16" s="9">
        <f t="shared" si="0"/>
        <v>38.75</v>
      </c>
      <c r="G16" s="9">
        <v>80.7</v>
      </c>
      <c r="H16" s="9">
        <f t="shared" si="1"/>
        <v>40.35</v>
      </c>
      <c r="I16" s="9">
        <f t="shared" si="2"/>
        <v>79.1</v>
      </c>
    </row>
    <row r="17" s="2" customFormat="1" customHeight="1" spans="1:9">
      <c r="A17" s="10" t="s">
        <v>17</v>
      </c>
      <c r="B17" s="10" t="s">
        <v>18</v>
      </c>
      <c r="C17" s="10" t="str">
        <f>"田雨欣"</f>
        <v>田雨欣</v>
      </c>
      <c r="D17" s="10" t="str">
        <f>"24203010904"</f>
        <v>24203010904</v>
      </c>
      <c r="E17" s="10">
        <v>77</v>
      </c>
      <c r="F17" s="10">
        <f t="shared" si="0"/>
        <v>38.5</v>
      </c>
      <c r="G17" s="10">
        <v>75.68</v>
      </c>
      <c r="H17" s="10">
        <f t="shared" si="1"/>
        <v>37.84</v>
      </c>
      <c r="I17" s="10">
        <f t="shared" si="2"/>
        <v>76.34</v>
      </c>
    </row>
    <row r="18" s="2" customFormat="1" customHeight="1" spans="1:9">
      <c r="A18" s="10" t="s">
        <v>17</v>
      </c>
      <c r="B18" s="10" t="s">
        <v>18</v>
      </c>
      <c r="C18" s="10" t="str">
        <f>"邵轲"</f>
        <v>邵轲</v>
      </c>
      <c r="D18" s="10" t="str">
        <f>"24203010814"</f>
        <v>24203010814</v>
      </c>
      <c r="E18" s="10">
        <v>75.6</v>
      </c>
      <c r="F18" s="10">
        <f t="shared" si="0"/>
        <v>37.8</v>
      </c>
      <c r="G18" s="10">
        <v>75.86</v>
      </c>
      <c r="H18" s="10">
        <f t="shared" si="1"/>
        <v>37.93</v>
      </c>
      <c r="I18" s="10">
        <f t="shared" si="2"/>
        <v>75.73</v>
      </c>
    </row>
    <row r="19" s="2" customFormat="1" customHeight="1" spans="1:9">
      <c r="A19" s="10" t="s">
        <v>17</v>
      </c>
      <c r="B19" s="10" t="s">
        <v>18</v>
      </c>
      <c r="C19" s="10" t="str">
        <f>"郝琴"</f>
        <v>郝琴</v>
      </c>
      <c r="D19" s="10" t="str">
        <f>"24203010804"</f>
        <v>24203010804</v>
      </c>
      <c r="E19" s="10">
        <v>75.7</v>
      </c>
      <c r="F19" s="10">
        <f t="shared" si="0"/>
        <v>37.85</v>
      </c>
      <c r="G19" s="10">
        <v>75.18</v>
      </c>
      <c r="H19" s="10">
        <f t="shared" si="1"/>
        <v>37.59</v>
      </c>
      <c r="I19" s="10">
        <f t="shared" si="2"/>
        <v>75.44</v>
      </c>
    </row>
    <row r="20" s="2" customFormat="1" customHeight="1" spans="1:9">
      <c r="A20" s="10" t="s">
        <v>17</v>
      </c>
      <c r="B20" s="10" t="s">
        <v>18</v>
      </c>
      <c r="C20" s="10" t="str">
        <f>"张小姣"</f>
        <v>张小姣</v>
      </c>
      <c r="D20" s="10" t="str">
        <f>"24203010816"</f>
        <v>24203010816</v>
      </c>
      <c r="E20" s="10">
        <v>76.7</v>
      </c>
      <c r="F20" s="10">
        <f t="shared" si="0"/>
        <v>38.35</v>
      </c>
      <c r="G20" s="10">
        <v>72.7</v>
      </c>
      <c r="H20" s="10">
        <f t="shared" si="1"/>
        <v>36.35</v>
      </c>
      <c r="I20" s="10">
        <f t="shared" si="2"/>
        <v>74.7</v>
      </c>
    </row>
    <row r="21" s="3" customFormat="1" customHeight="1" spans="1:9">
      <c r="A21" s="9" t="s">
        <v>19</v>
      </c>
      <c r="B21" s="9" t="s">
        <v>18</v>
      </c>
      <c r="C21" s="9" t="str">
        <f>"李姝玟"</f>
        <v>李姝玟</v>
      </c>
      <c r="D21" s="9" t="str">
        <f>"24204011004"</f>
        <v>24204011004</v>
      </c>
      <c r="E21" s="9">
        <v>80.6</v>
      </c>
      <c r="F21" s="9">
        <f t="shared" si="0"/>
        <v>40.3</v>
      </c>
      <c r="G21" s="9">
        <v>78.54</v>
      </c>
      <c r="H21" s="9">
        <f t="shared" si="1"/>
        <v>39.27</v>
      </c>
      <c r="I21" s="9">
        <f t="shared" si="2"/>
        <v>79.57</v>
      </c>
    </row>
    <row r="22" s="2" customFormat="1" customHeight="1" spans="1:9">
      <c r="A22" s="10" t="s">
        <v>19</v>
      </c>
      <c r="B22" s="10" t="s">
        <v>18</v>
      </c>
      <c r="C22" s="10" t="str">
        <f>"魏荣"</f>
        <v>魏荣</v>
      </c>
      <c r="D22" s="10" t="str">
        <f>"24204011003"</f>
        <v>24204011003</v>
      </c>
      <c r="E22" s="10">
        <v>74.8</v>
      </c>
      <c r="F22" s="10">
        <f t="shared" si="0"/>
        <v>37.4</v>
      </c>
      <c r="G22" s="10">
        <v>76.12</v>
      </c>
      <c r="H22" s="10">
        <f t="shared" si="1"/>
        <v>38.06</v>
      </c>
      <c r="I22" s="10">
        <f t="shared" si="2"/>
        <v>75.46</v>
      </c>
    </row>
    <row r="23" s="2" customFormat="1" customHeight="1" spans="1:9">
      <c r="A23" s="10" t="s">
        <v>19</v>
      </c>
      <c r="B23" s="10" t="s">
        <v>18</v>
      </c>
      <c r="C23" s="10" t="str">
        <f>"王丹"</f>
        <v>王丹</v>
      </c>
      <c r="D23" s="10" t="str">
        <f>"24204010926"</f>
        <v>24204010926</v>
      </c>
      <c r="E23" s="10">
        <v>74.4</v>
      </c>
      <c r="F23" s="10">
        <f t="shared" si="0"/>
        <v>37.2</v>
      </c>
      <c r="G23" s="10">
        <v>76.42</v>
      </c>
      <c r="H23" s="10">
        <f t="shared" si="1"/>
        <v>38.21</v>
      </c>
      <c r="I23" s="10">
        <f t="shared" si="2"/>
        <v>75.41</v>
      </c>
    </row>
    <row r="24" s="2" customFormat="1" customHeight="1" spans="1:9">
      <c r="A24" s="10" t="s">
        <v>19</v>
      </c>
      <c r="B24" s="10" t="s">
        <v>18</v>
      </c>
      <c r="C24" s="10" t="str">
        <f>"杨悦彤"</f>
        <v>杨悦彤</v>
      </c>
      <c r="D24" s="10" t="str">
        <f>"24204010917"</f>
        <v>24204010917</v>
      </c>
      <c r="E24" s="10">
        <v>76.8</v>
      </c>
      <c r="F24" s="10">
        <f t="shared" si="0"/>
        <v>38.4</v>
      </c>
      <c r="G24" s="10">
        <v>74</v>
      </c>
      <c r="H24" s="10">
        <f t="shared" si="1"/>
        <v>37</v>
      </c>
      <c r="I24" s="10">
        <f t="shared" si="2"/>
        <v>75.4</v>
      </c>
    </row>
    <row r="25" s="2" customFormat="1" customHeight="1" spans="1:9">
      <c r="A25" s="10" t="s">
        <v>19</v>
      </c>
      <c r="B25" s="10" t="s">
        <v>18</v>
      </c>
      <c r="C25" s="10" t="str">
        <f>"韩佳佳"</f>
        <v>韩佳佳</v>
      </c>
      <c r="D25" s="10" t="str">
        <f>"24204010928"</f>
        <v>24204010928</v>
      </c>
      <c r="E25" s="10">
        <v>78</v>
      </c>
      <c r="F25" s="10">
        <f t="shared" si="0"/>
        <v>39</v>
      </c>
      <c r="G25" s="10">
        <v>72.3</v>
      </c>
      <c r="H25" s="10">
        <f t="shared" si="1"/>
        <v>36.15</v>
      </c>
      <c r="I25" s="10">
        <f t="shared" si="2"/>
        <v>75.15</v>
      </c>
    </row>
    <row r="26" s="3" customFormat="1" customHeight="1" spans="1:9">
      <c r="A26" s="9" t="s">
        <v>20</v>
      </c>
      <c r="B26" s="9" t="s">
        <v>21</v>
      </c>
      <c r="C26" s="9" t="str">
        <f>"崔燕"</f>
        <v>崔燕</v>
      </c>
      <c r="D26" s="9" t="str">
        <f>"24205011025"</f>
        <v>24205011025</v>
      </c>
      <c r="E26" s="9">
        <v>79</v>
      </c>
      <c r="F26" s="9">
        <f t="shared" si="0"/>
        <v>39.5</v>
      </c>
      <c r="G26" s="9">
        <v>79.2</v>
      </c>
      <c r="H26" s="9">
        <f t="shared" si="1"/>
        <v>39.6</v>
      </c>
      <c r="I26" s="9">
        <f t="shared" si="2"/>
        <v>79.1</v>
      </c>
    </row>
    <row r="27" s="2" customFormat="1" customHeight="1" spans="1:9">
      <c r="A27" s="10" t="s">
        <v>20</v>
      </c>
      <c r="B27" s="10" t="s">
        <v>21</v>
      </c>
      <c r="C27" s="10" t="str">
        <f>"秦欣宇"</f>
        <v>秦欣宇</v>
      </c>
      <c r="D27" s="10" t="str">
        <f>"24205011014"</f>
        <v>24205011014</v>
      </c>
      <c r="E27" s="10">
        <v>80.4</v>
      </c>
      <c r="F27" s="10">
        <f t="shared" si="0"/>
        <v>40.2</v>
      </c>
      <c r="G27" s="10">
        <v>74.76</v>
      </c>
      <c r="H27" s="10">
        <f t="shared" si="1"/>
        <v>37.38</v>
      </c>
      <c r="I27" s="10">
        <f t="shared" si="2"/>
        <v>77.58</v>
      </c>
    </row>
    <row r="28" s="2" customFormat="1" customHeight="1" spans="1:9">
      <c r="A28" s="10" t="s">
        <v>20</v>
      </c>
      <c r="B28" s="10" t="s">
        <v>21</v>
      </c>
      <c r="C28" s="10" t="str">
        <f>"王漫茹"</f>
        <v>王漫茹</v>
      </c>
      <c r="D28" s="10" t="str">
        <f>"24205011026"</f>
        <v>24205011026</v>
      </c>
      <c r="E28" s="10">
        <v>74.9</v>
      </c>
      <c r="F28" s="10">
        <f t="shared" si="0"/>
        <v>37.45</v>
      </c>
      <c r="G28" s="10">
        <v>77.08</v>
      </c>
      <c r="H28" s="10">
        <f t="shared" si="1"/>
        <v>38.54</v>
      </c>
      <c r="I28" s="10">
        <f t="shared" si="2"/>
        <v>75.99</v>
      </c>
    </row>
    <row r="29" s="2" customFormat="1" customHeight="1" spans="1:9">
      <c r="A29" s="10" t="s">
        <v>20</v>
      </c>
      <c r="B29" s="10" t="s">
        <v>21</v>
      </c>
      <c r="C29" s="10" t="str">
        <f>"刘雪梅"</f>
        <v>刘雪梅</v>
      </c>
      <c r="D29" s="10" t="str">
        <f>"24205011024"</f>
        <v>24205011024</v>
      </c>
      <c r="E29" s="10">
        <v>73.4</v>
      </c>
      <c r="F29" s="10">
        <f t="shared" si="0"/>
        <v>36.7</v>
      </c>
      <c r="G29" s="10">
        <v>73.48</v>
      </c>
      <c r="H29" s="10">
        <f t="shared" si="1"/>
        <v>36.74</v>
      </c>
      <c r="I29" s="10">
        <f t="shared" si="2"/>
        <v>73.44</v>
      </c>
    </row>
    <row r="30" s="3" customFormat="1" customHeight="1" spans="1:9">
      <c r="A30" s="9" t="s">
        <v>17</v>
      </c>
      <c r="B30" s="9" t="s">
        <v>22</v>
      </c>
      <c r="C30" s="9" t="str">
        <f>"杨瑞"</f>
        <v>杨瑞</v>
      </c>
      <c r="D30" s="9" t="str">
        <f>"24206011102"</f>
        <v>24206011102</v>
      </c>
      <c r="E30" s="9">
        <v>81.2</v>
      </c>
      <c r="F30" s="9">
        <f t="shared" si="0"/>
        <v>40.6</v>
      </c>
      <c r="G30" s="9">
        <v>74.84</v>
      </c>
      <c r="H30" s="9">
        <f t="shared" si="1"/>
        <v>37.42</v>
      </c>
      <c r="I30" s="9">
        <f t="shared" si="2"/>
        <v>78.02</v>
      </c>
    </row>
    <row r="31" s="2" customFormat="1" customHeight="1" spans="1:9">
      <c r="A31" s="10" t="s">
        <v>17</v>
      </c>
      <c r="B31" s="10" t="s">
        <v>22</v>
      </c>
      <c r="C31" s="10" t="str">
        <f>"孙尚亨"</f>
        <v>孙尚亨</v>
      </c>
      <c r="D31" s="10" t="str">
        <f>"24206011206"</f>
        <v>24206011206</v>
      </c>
      <c r="E31" s="10">
        <v>76.4</v>
      </c>
      <c r="F31" s="10">
        <f t="shared" si="0"/>
        <v>38.2</v>
      </c>
      <c r="G31" s="10">
        <v>79.16</v>
      </c>
      <c r="H31" s="10">
        <f t="shared" si="1"/>
        <v>39.58</v>
      </c>
      <c r="I31" s="10">
        <f t="shared" si="2"/>
        <v>77.78</v>
      </c>
    </row>
    <row r="32" s="2" customFormat="1" customHeight="1" spans="1:9">
      <c r="A32" s="10" t="s">
        <v>17</v>
      </c>
      <c r="B32" s="10" t="s">
        <v>22</v>
      </c>
      <c r="C32" s="10" t="str">
        <f>"付海燕"</f>
        <v>付海燕</v>
      </c>
      <c r="D32" s="10" t="str">
        <f>"24206011123"</f>
        <v>24206011123</v>
      </c>
      <c r="E32" s="10">
        <v>79.7</v>
      </c>
      <c r="F32" s="10">
        <f t="shared" si="0"/>
        <v>39.85</v>
      </c>
      <c r="G32" s="10">
        <v>74.88</v>
      </c>
      <c r="H32" s="10">
        <f t="shared" si="1"/>
        <v>37.44</v>
      </c>
      <c r="I32" s="10">
        <f t="shared" si="2"/>
        <v>77.29</v>
      </c>
    </row>
    <row r="33" s="2" customFormat="1" customHeight="1" spans="1:9">
      <c r="A33" s="10" t="s">
        <v>17</v>
      </c>
      <c r="B33" s="10" t="s">
        <v>22</v>
      </c>
      <c r="C33" s="10" t="str">
        <f>"江英娜"</f>
        <v>江英娜</v>
      </c>
      <c r="D33" s="10" t="str">
        <f>"24206011112"</f>
        <v>24206011112</v>
      </c>
      <c r="E33" s="10">
        <v>76.8</v>
      </c>
      <c r="F33" s="10">
        <f t="shared" si="0"/>
        <v>38.4</v>
      </c>
      <c r="G33" s="10">
        <v>75.46</v>
      </c>
      <c r="H33" s="10">
        <f t="shared" si="1"/>
        <v>37.73</v>
      </c>
      <c r="I33" s="10">
        <f t="shared" si="2"/>
        <v>76.13</v>
      </c>
    </row>
    <row r="34" s="2" customFormat="1" customHeight="1" spans="1:9">
      <c r="A34" s="10" t="s">
        <v>17</v>
      </c>
      <c r="B34" s="10" t="s">
        <v>22</v>
      </c>
      <c r="C34" s="10" t="str">
        <f>"呼斯乐"</f>
        <v>呼斯乐</v>
      </c>
      <c r="D34" s="10" t="str">
        <f>"24206011030"</f>
        <v>24206011030</v>
      </c>
      <c r="E34" s="10">
        <v>75.6</v>
      </c>
      <c r="F34" s="10">
        <f t="shared" si="0"/>
        <v>37.8</v>
      </c>
      <c r="G34" s="10">
        <v>76.26</v>
      </c>
      <c r="H34" s="10">
        <f t="shared" si="1"/>
        <v>38.13</v>
      </c>
      <c r="I34" s="10">
        <f t="shared" si="2"/>
        <v>75.93</v>
      </c>
    </row>
    <row r="35" s="3" customFormat="1" customHeight="1" spans="1:9">
      <c r="A35" s="9" t="s">
        <v>23</v>
      </c>
      <c r="B35" s="9" t="s">
        <v>24</v>
      </c>
      <c r="C35" s="9" t="str">
        <f>"张宇凤"</f>
        <v>张宇凤</v>
      </c>
      <c r="D35" s="9" t="str">
        <f>"24207011316"</f>
        <v>24207011316</v>
      </c>
      <c r="E35" s="9">
        <v>76.9</v>
      </c>
      <c r="F35" s="9">
        <f t="shared" si="0"/>
        <v>38.45</v>
      </c>
      <c r="G35" s="9">
        <v>77.34</v>
      </c>
      <c r="H35" s="9">
        <f t="shared" si="1"/>
        <v>38.67</v>
      </c>
      <c r="I35" s="9">
        <f t="shared" si="2"/>
        <v>77.12</v>
      </c>
    </row>
    <row r="36" s="2" customFormat="1" customHeight="1" spans="1:9">
      <c r="A36" s="10" t="s">
        <v>23</v>
      </c>
      <c r="B36" s="10" t="s">
        <v>24</v>
      </c>
      <c r="C36" s="10" t="str">
        <f>"王丽"</f>
        <v>王丽</v>
      </c>
      <c r="D36" s="10" t="str">
        <f>"24207011313"</f>
        <v>24207011313</v>
      </c>
      <c r="E36" s="10">
        <v>78.2</v>
      </c>
      <c r="F36" s="10">
        <f t="shared" si="0"/>
        <v>39.1</v>
      </c>
      <c r="G36" s="10">
        <v>74.8</v>
      </c>
      <c r="H36" s="10">
        <f t="shared" si="1"/>
        <v>37.4</v>
      </c>
      <c r="I36" s="10">
        <f t="shared" si="2"/>
        <v>76.5</v>
      </c>
    </row>
    <row r="37" s="2" customFormat="1" customHeight="1" spans="1:9">
      <c r="A37" s="10" t="s">
        <v>23</v>
      </c>
      <c r="B37" s="10" t="s">
        <v>24</v>
      </c>
      <c r="C37" s="10" t="str">
        <f>"智宇"</f>
        <v>智宇</v>
      </c>
      <c r="D37" s="10" t="str">
        <f>"24207011227"</f>
        <v>24207011227</v>
      </c>
      <c r="E37" s="10">
        <v>76.5</v>
      </c>
      <c r="F37" s="10">
        <f t="shared" si="0"/>
        <v>38.25</v>
      </c>
      <c r="G37" s="10">
        <v>73.6</v>
      </c>
      <c r="H37" s="10">
        <f t="shared" si="1"/>
        <v>36.8</v>
      </c>
      <c r="I37" s="10">
        <f t="shared" si="2"/>
        <v>75.05</v>
      </c>
    </row>
    <row r="38" s="2" customFormat="1" customHeight="1" spans="1:9">
      <c r="A38" s="10" t="s">
        <v>23</v>
      </c>
      <c r="B38" s="10" t="s">
        <v>24</v>
      </c>
      <c r="C38" s="10" t="str">
        <f>"王欣"</f>
        <v>王欣</v>
      </c>
      <c r="D38" s="10" t="str">
        <f>"24207011307"</f>
        <v>24207011307</v>
      </c>
      <c r="E38" s="10">
        <v>74.4</v>
      </c>
      <c r="F38" s="10">
        <f t="shared" si="0"/>
        <v>37.2</v>
      </c>
      <c r="G38" s="10">
        <v>75.48</v>
      </c>
      <c r="H38" s="10">
        <f t="shared" si="1"/>
        <v>37.74</v>
      </c>
      <c r="I38" s="10">
        <f t="shared" si="2"/>
        <v>74.94</v>
      </c>
    </row>
    <row r="39" s="2" customFormat="1" customHeight="1" spans="1:9">
      <c r="A39" s="10" t="s">
        <v>23</v>
      </c>
      <c r="B39" s="10" t="s">
        <v>24</v>
      </c>
      <c r="C39" s="10" t="str">
        <f>"孟繁昊"</f>
        <v>孟繁昊</v>
      </c>
      <c r="D39" s="10" t="str">
        <f>"24207011306"</f>
        <v>24207011306</v>
      </c>
      <c r="E39" s="10">
        <v>70</v>
      </c>
      <c r="F39" s="10">
        <f t="shared" si="0"/>
        <v>35</v>
      </c>
      <c r="G39" s="10">
        <v>79.48</v>
      </c>
      <c r="H39" s="10">
        <f t="shared" si="1"/>
        <v>39.74</v>
      </c>
      <c r="I39" s="10">
        <f t="shared" si="2"/>
        <v>74.74</v>
      </c>
    </row>
    <row r="40" s="3" customFormat="1" customHeight="1" spans="1:9">
      <c r="A40" s="9" t="s">
        <v>17</v>
      </c>
      <c r="B40" s="9" t="s">
        <v>25</v>
      </c>
      <c r="C40" s="9" t="str">
        <f>"闫娜"</f>
        <v>闫娜</v>
      </c>
      <c r="D40" s="9" t="str">
        <f>"24208011425"</f>
        <v>24208011425</v>
      </c>
      <c r="E40" s="9">
        <v>78.8</v>
      </c>
      <c r="F40" s="9">
        <f t="shared" si="0"/>
        <v>39.4</v>
      </c>
      <c r="G40" s="9">
        <v>77.1</v>
      </c>
      <c r="H40" s="9">
        <f t="shared" si="1"/>
        <v>38.55</v>
      </c>
      <c r="I40" s="9">
        <f t="shared" si="2"/>
        <v>77.95</v>
      </c>
    </row>
    <row r="41" s="2" customFormat="1" customHeight="1" spans="1:9">
      <c r="A41" s="10" t="s">
        <v>17</v>
      </c>
      <c r="B41" s="10" t="s">
        <v>25</v>
      </c>
      <c r="C41" s="10" t="str">
        <f>"杨赫"</f>
        <v>杨赫</v>
      </c>
      <c r="D41" s="10" t="str">
        <f>"24208011402"</f>
        <v>24208011402</v>
      </c>
      <c r="E41" s="10">
        <v>79.4</v>
      </c>
      <c r="F41" s="10">
        <f t="shared" si="0"/>
        <v>39.7</v>
      </c>
      <c r="G41" s="10">
        <v>76.1</v>
      </c>
      <c r="H41" s="10">
        <f t="shared" si="1"/>
        <v>38.05</v>
      </c>
      <c r="I41" s="10">
        <f t="shared" si="2"/>
        <v>77.75</v>
      </c>
    </row>
    <row r="42" s="2" customFormat="1" customHeight="1" spans="1:9">
      <c r="A42" s="10" t="s">
        <v>17</v>
      </c>
      <c r="B42" s="10" t="s">
        <v>25</v>
      </c>
      <c r="C42" s="10" t="str">
        <f>"李超"</f>
        <v>李超</v>
      </c>
      <c r="D42" s="10" t="str">
        <f>"24208011419"</f>
        <v>24208011419</v>
      </c>
      <c r="E42" s="10">
        <v>79.1</v>
      </c>
      <c r="F42" s="10">
        <f t="shared" si="0"/>
        <v>39.55</v>
      </c>
      <c r="G42" s="10">
        <v>75.9</v>
      </c>
      <c r="H42" s="10">
        <f t="shared" si="1"/>
        <v>37.95</v>
      </c>
      <c r="I42" s="10">
        <f t="shared" si="2"/>
        <v>77.5</v>
      </c>
    </row>
    <row r="43" s="2" customFormat="1" customHeight="1" spans="1:9">
      <c r="A43" s="10" t="s">
        <v>17</v>
      </c>
      <c r="B43" s="10" t="s">
        <v>25</v>
      </c>
      <c r="C43" s="10" t="str">
        <f>"赵田田"</f>
        <v>赵田田</v>
      </c>
      <c r="D43" s="10" t="str">
        <f>"24208011526"</f>
        <v>24208011526</v>
      </c>
      <c r="E43" s="10">
        <v>78.9</v>
      </c>
      <c r="F43" s="10">
        <f t="shared" si="0"/>
        <v>39.45</v>
      </c>
      <c r="G43" s="10">
        <v>75.9</v>
      </c>
      <c r="H43" s="10">
        <f t="shared" si="1"/>
        <v>37.95</v>
      </c>
      <c r="I43" s="10">
        <f t="shared" si="2"/>
        <v>77.4</v>
      </c>
    </row>
    <row r="44" s="2" customFormat="1" customHeight="1" spans="1:9">
      <c r="A44" s="10" t="s">
        <v>17</v>
      </c>
      <c r="B44" s="10" t="s">
        <v>25</v>
      </c>
      <c r="C44" s="10" t="str">
        <f>"崔露"</f>
        <v>崔露</v>
      </c>
      <c r="D44" s="10" t="str">
        <f>"24208011503"</f>
        <v>24208011503</v>
      </c>
      <c r="E44" s="10">
        <v>77.8</v>
      </c>
      <c r="F44" s="10">
        <f t="shared" si="0"/>
        <v>38.9</v>
      </c>
      <c r="G44" s="10">
        <v>76.1</v>
      </c>
      <c r="H44" s="10">
        <f t="shared" si="1"/>
        <v>38.05</v>
      </c>
      <c r="I44" s="10">
        <f t="shared" si="2"/>
        <v>76.95</v>
      </c>
    </row>
    <row r="45" s="3" customFormat="1" customHeight="1" spans="1:9">
      <c r="A45" s="9" t="s">
        <v>19</v>
      </c>
      <c r="B45" s="9" t="s">
        <v>25</v>
      </c>
      <c r="C45" s="9" t="str">
        <f>"刘开"</f>
        <v>刘开</v>
      </c>
      <c r="D45" s="9" t="str">
        <f>"24209011810"</f>
        <v>24209011810</v>
      </c>
      <c r="E45" s="9">
        <v>79</v>
      </c>
      <c r="F45" s="9">
        <f t="shared" si="0"/>
        <v>39.5</v>
      </c>
      <c r="G45" s="9">
        <v>80.26</v>
      </c>
      <c r="H45" s="9">
        <f t="shared" si="1"/>
        <v>40.13</v>
      </c>
      <c r="I45" s="9">
        <f t="shared" si="2"/>
        <v>79.63</v>
      </c>
    </row>
    <row r="46" s="2" customFormat="1" customHeight="1" spans="1:9">
      <c r="A46" s="10" t="s">
        <v>19</v>
      </c>
      <c r="B46" s="10" t="s">
        <v>25</v>
      </c>
      <c r="C46" s="10" t="str">
        <f>"杨汶滋"</f>
        <v>杨汶滋</v>
      </c>
      <c r="D46" s="10" t="str">
        <f>"24209011705"</f>
        <v>24209011705</v>
      </c>
      <c r="E46" s="10">
        <v>81.9</v>
      </c>
      <c r="F46" s="10">
        <f t="shared" si="0"/>
        <v>40.95</v>
      </c>
      <c r="G46" s="10">
        <v>74.74</v>
      </c>
      <c r="H46" s="10">
        <f t="shared" si="1"/>
        <v>37.37</v>
      </c>
      <c r="I46" s="10">
        <f t="shared" si="2"/>
        <v>78.32</v>
      </c>
    </row>
    <row r="47" s="2" customFormat="1" customHeight="1" spans="1:9">
      <c r="A47" s="10" t="s">
        <v>19</v>
      </c>
      <c r="B47" s="10" t="s">
        <v>25</v>
      </c>
      <c r="C47" s="10" t="str">
        <f>"房其其格"</f>
        <v>房其其格</v>
      </c>
      <c r="D47" s="10" t="str">
        <f>"24209011716"</f>
        <v>24209011716</v>
      </c>
      <c r="E47" s="10">
        <v>79.8</v>
      </c>
      <c r="F47" s="10">
        <f t="shared" si="0"/>
        <v>39.9</v>
      </c>
      <c r="G47" s="10">
        <v>76.66</v>
      </c>
      <c r="H47" s="10">
        <f t="shared" si="1"/>
        <v>38.33</v>
      </c>
      <c r="I47" s="10">
        <f t="shared" si="2"/>
        <v>78.23</v>
      </c>
    </row>
    <row r="48" s="2" customFormat="1" customHeight="1" spans="1:9">
      <c r="A48" s="10" t="s">
        <v>19</v>
      </c>
      <c r="B48" s="10" t="s">
        <v>25</v>
      </c>
      <c r="C48" s="10" t="str">
        <f>"张悦函"</f>
        <v>张悦函</v>
      </c>
      <c r="D48" s="10" t="str">
        <f>"24209011712"</f>
        <v>24209011712</v>
      </c>
      <c r="E48" s="10">
        <v>78.7</v>
      </c>
      <c r="F48" s="10">
        <f t="shared" si="0"/>
        <v>39.35</v>
      </c>
      <c r="G48" s="10">
        <v>77.48</v>
      </c>
      <c r="H48" s="10">
        <f t="shared" si="1"/>
        <v>38.74</v>
      </c>
      <c r="I48" s="10">
        <f t="shared" si="2"/>
        <v>78.09</v>
      </c>
    </row>
    <row r="49" s="2" customFormat="1" customHeight="1" spans="1:9">
      <c r="A49" s="10" t="s">
        <v>19</v>
      </c>
      <c r="B49" s="10" t="s">
        <v>25</v>
      </c>
      <c r="C49" s="10" t="str">
        <f>"雷璐琳"</f>
        <v>雷璐琳</v>
      </c>
      <c r="D49" s="10" t="str">
        <f>"24209011626"</f>
        <v>24209011626</v>
      </c>
      <c r="E49" s="10">
        <v>80.4</v>
      </c>
      <c r="F49" s="10">
        <f t="shared" si="0"/>
        <v>40.2</v>
      </c>
      <c r="G49" s="10">
        <v>73.8</v>
      </c>
      <c r="H49" s="10">
        <f t="shared" si="1"/>
        <v>36.9</v>
      </c>
      <c r="I49" s="10">
        <f t="shared" si="2"/>
        <v>77.1</v>
      </c>
    </row>
    <row r="50" s="3" customFormat="1" customHeight="1" spans="1:9">
      <c r="A50" s="9" t="s">
        <v>26</v>
      </c>
      <c r="B50" s="9" t="s">
        <v>27</v>
      </c>
      <c r="C50" s="9" t="str">
        <f>"张瑞冬"</f>
        <v>张瑞冬</v>
      </c>
      <c r="D50" s="9" t="str">
        <f>"24211011821"</f>
        <v>24211011821</v>
      </c>
      <c r="E50" s="9">
        <v>67.3</v>
      </c>
      <c r="F50" s="9">
        <f t="shared" si="0"/>
        <v>33.65</v>
      </c>
      <c r="G50" s="9">
        <v>79.44</v>
      </c>
      <c r="H50" s="9">
        <f t="shared" si="1"/>
        <v>39.72</v>
      </c>
      <c r="I50" s="9">
        <f t="shared" si="2"/>
        <v>73.37</v>
      </c>
    </row>
    <row r="51" s="2" customFormat="1" customHeight="1" spans="1:9">
      <c r="A51" s="10" t="s">
        <v>26</v>
      </c>
      <c r="B51" s="10" t="s">
        <v>27</v>
      </c>
      <c r="C51" s="10" t="str">
        <f>"车乐格尔"</f>
        <v>车乐格尔</v>
      </c>
      <c r="D51" s="10" t="str">
        <f>"24211011819"</f>
        <v>24211011819</v>
      </c>
      <c r="E51" s="10">
        <v>62.2</v>
      </c>
      <c r="F51" s="10">
        <f t="shared" si="0"/>
        <v>31.1</v>
      </c>
      <c r="G51" s="10">
        <v>71.74</v>
      </c>
      <c r="H51" s="10">
        <f t="shared" si="1"/>
        <v>35.87</v>
      </c>
      <c r="I51" s="10">
        <f t="shared" si="2"/>
        <v>66.97</v>
      </c>
    </row>
    <row r="52" s="3" customFormat="1" customHeight="1" spans="1:9">
      <c r="A52" s="9" t="s">
        <v>28</v>
      </c>
      <c r="B52" s="9" t="s">
        <v>27</v>
      </c>
      <c r="C52" s="9" t="str">
        <f>"高智威"</f>
        <v>高智威</v>
      </c>
      <c r="D52" s="9" t="str">
        <f>"24212011826"</f>
        <v>24212011826</v>
      </c>
      <c r="E52" s="9">
        <v>72.8</v>
      </c>
      <c r="F52" s="9">
        <f t="shared" si="0"/>
        <v>36.4</v>
      </c>
      <c r="G52" s="9">
        <v>78.5</v>
      </c>
      <c r="H52" s="9">
        <f t="shared" si="1"/>
        <v>39.25</v>
      </c>
      <c r="I52" s="9">
        <f t="shared" si="2"/>
        <v>75.65</v>
      </c>
    </row>
    <row r="53" customHeight="1" spans="5:6">
      <c r="E53" s="2"/>
      <c r="F53" s="2"/>
    </row>
    <row r="54" customHeight="1" spans="5:6">
      <c r="E54" s="2"/>
      <c r="F54" s="2"/>
    </row>
    <row r="55" customHeight="1" spans="5:6">
      <c r="E55" s="2"/>
      <c r="F55" s="2"/>
    </row>
    <row r="56" customHeight="1" spans="5:6">
      <c r="E56" s="2"/>
      <c r="F56" s="2"/>
    </row>
    <row r="57" customHeight="1" spans="5:6">
      <c r="E57" s="2"/>
      <c r="F57" s="2"/>
    </row>
    <row r="58" customHeight="1" spans="5:6">
      <c r="E58" s="2"/>
      <c r="F58" s="2"/>
    </row>
    <row r="59" customHeight="1" spans="5:6">
      <c r="E59" s="2"/>
      <c r="F59" s="2"/>
    </row>
    <row r="60" customHeight="1" spans="5:6">
      <c r="E60" s="2"/>
      <c r="F60" s="2"/>
    </row>
    <row r="61" customHeight="1" spans="5:6">
      <c r="E61" s="2"/>
      <c r="F61" s="2"/>
    </row>
    <row r="62" customHeight="1" spans="5:6">
      <c r="E62" s="2"/>
      <c r="F62" s="2"/>
    </row>
    <row r="63" customHeight="1" spans="5:6">
      <c r="E63" s="2"/>
      <c r="F63" s="2"/>
    </row>
    <row r="64" customHeight="1" spans="5:6">
      <c r="E64" s="2"/>
      <c r="F64" s="2"/>
    </row>
    <row r="65" customHeight="1" spans="5:6">
      <c r="E65" s="2"/>
      <c r="F65" s="2"/>
    </row>
    <row r="66" customHeight="1" spans="5:6">
      <c r="E66" s="2"/>
      <c r="F66" s="2"/>
    </row>
    <row r="67" customHeight="1" spans="5:6">
      <c r="E67" s="2"/>
      <c r="F67" s="2"/>
    </row>
    <row r="68" customHeight="1" spans="5:6">
      <c r="E68" s="2"/>
      <c r="F68" s="2"/>
    </row>
    <row r="69" customHeight="1" spans="5:6">
      <c r="E69" s="2"/>
      <c r="F69" s="2"/>
    </row>
    <row r="70" customHeight="1" spans="5:6">
      <c r="E70" s="2"/>
      <c r="F70" s="2"/>
    </row>
    <row r="71" customHeight="1" spans="5:6">
      <c r="E71" s="2"/>
      <c r="F71" s="2"/>
    </row>
    <row r="72" customHeight="1" spans="5:6">
      <c r="E72" s="2"/>
      <c r="F72" s="2"/>
    </row>
    <row r="73" customHeight="1" spans="5:6">
      <c r="E73" s="2"/>
      <c r="F73" s="2"/>
    </row>
    <row r="74" customHeight="1" spans="5:6">
      <c r="E74" s="2"/>
      <c r="F74" s="2"/>
    </row>
    <row r="75" customHeight="1" spans="5:6">
      <c r="E75" s="2"/>
      <c r="F75" s="2"/>
    </row>
    <row r="76" customHeight="1" spans="5:6">
      <c r="E76" s="2"/>
      <c r="F76" s="2"/>
    </row>
    <row r="77" customHeight="1" spans="5:6">
      <c r="E77" s="2"/>
      <c r="F77" s="2"/>
    </row>
    <row r="78" customHeight="1" spans="5:6">
      <c r="E78" s="2"/>
      <c r="F78" s="2"/>
    </row>
    <row r="79" customHeight="1" spans="5:6">
      <c r="E79" s="2"/>
      <c r="F79" s="2"/>
    </row>
    <row r="80" customHeight="1" spans="5:6">
      <c r="E80" s="2"/>
      <c r="F80" s="2"/>
    </row>
    <row r="81" customHeight="1" spans="5:6">
      <c r="E81" s="2"/>
      <c r="F81" s="2"/>
    </row>
    <row r="82" customHeight="1" spans="5:6">
      <c r="E82" s="2"/>
      <c r="F82" s="2"/>
    </row>
    <row r="83" customHeight="1" spans="5:6">
      <c r="E83" s="2"/>
      <c r="F83" s="2"/>
    </row>
    <row r="84" customHeight="1" spans="5:6">
      <c r="E84" s="2"/>
      <c r="F84" s="2"/>
    </row>
    <row r="85" customHeight="1" spans="5:6">
      <c r="E85" s="2"/>
      <c r="F85" s="2"/>
    </row>
    <row r="86" customHeight="1" spans="5:6">
      <c r="E86" s="2"/>
      <c r="F86" s="2"/>
    </row>
    <row r="87" customHeight="1" spans="5:6">
      <c r="E87" s="2"/>
      <c r="F87" s="2"/>
    </row>
    <row r="88" customHeight="1" spans="5:6">
      <c r="E88" s="2"/>
      <c r="F88" s="2"/>
    </row>
    <row r="89" customHeight="1" spans="5:6">
      <c r="E89" s="2"/>
      <c r="F89" s="2"/>
    </row>
    <row r="90" customHeight="1" spans="5:6">
      <c r="E90" s="2"/>
      <c r="F90" s="2"/>
    </row>
    <row r="91" customHeight="1" spans="5:6">
      <c r="E91" s="2"/>
      <c r="F91" s="2"/>
    </row>
    <row r="92" customHeight="1" spans="5:6">
      <c r="E92" s="2"/>
      <c r="F92" s="2"/>
    </row>
    <row r="93" customHeight="1" spans="5:6">
      <c r="E93" s="2"/>
      <c r="F93" s="2"/>
    </row>
    <row r="94" customHeight="1" spans="5:6">
      <c r="E94" s="2"/>
      <c r="F94" s="2"/>
    </row>
    <row r="95" customHeight="1" spans="5:6">
      <c r="E95" s="2"/>
      <c r="F95" s="2"/>
    </row>
    <row r="96" customHeight="1" spans="5:6">
      <c r="E96" s="2"/>
      <c r="F96" s="2"/>
    </row>
    <row r="97" customHeight="1" spans="5:6">
      <c r="E97" s="2"/>
      <c r="F97" s="2"/>
    </row>
    <row r="98" customHeight="1" spans="5:6">
      <c r="E98" s="2"/>
      <c r="F98" s="2"/>
    </row>
    <row r="99" customHeight="1" spans="5:6">
      <c r="E99" s="2"/>
      <c r="F99" s="2"/>
    </row>
    <row r="100" customHeight="1" spans="5:6">
      <c r="E100" s="2"/>
      <c r="F100" s="2"/>
    </row>
    <row r="101" customHeight="1" spans="5:6">
      <c r="E101" s="2"/>
      <c r="F101" s="2"/>
    </row>
    <row r="102" customHeight="1" spans="5:6">
      <c r="E102" s="2"/>
      <c r="F102" s="2"/>
    </row>
    <row r="103" customHeight="1" spans="5:6">
      <c r="E103" s="2"/>
      <c r="F103" s="2"/>
    </row>
    <row r="104" customHeight="1" spans="5:6">
      <c r="E104" s="2"/>
      <c r="F104" s="2"/>
    </row>
    <row r="105" customHeight="1" spans="5:6">
      <c r="E105" s="2"/>
      <c r="F105" s="2"/>
    </row>
    <row r="106" customHeight="1" spans="5:6">
      <c r="E106" s="2"/>
      <c r="F106" s="2"/>
    </row>
    <row r="107" customHeight="1" spans="5:6">
      <c r="E107" s="2"/>
      <c r="F107" s="2"/>
    </row>
    <row r="108" customHeight="1" spans="5:6">
      <c r="E108" s="2"/>
      <c r="F108" s="2"/>
    </row>
    <row r="109" customHeight="1" spans="5:6">
      <c r="E109" s="2"/>
      <c r="F109" s="2"/>
    </row>
    <row r="110" customHeight="1" spans="5:6">
      <c r="E110" s="2"/>
      <c r="F110" s="2"/>
    </row>
    <row r="111" customHeight="1" spans="5:6">
      <c r="E111" s="2"/>
      <c r="F111" s="2"/>
    </row>
    <row r="112" customHeight="1" spans="5:6">
      <c r="E112" s="2"/>
      <c r="F112" s="2"/>
    </row>
    <row r="113" customHeight="1" spans="5:6">
      <c r="E113" s="2"/>
      <c r="F113" s="2"/>
    </row>
    <row r="114" customHeight="1" spans="5:6">
      <c r="E114" s="2"/>
      <c r="F114" s="2"/>
    </row>
    <row r="115" customHeight="1" spans="5:6">
      <c r="E115" s="2"/>
      <c r="F115" s="2"/>
    </row>
    <row r="116" customHeight="1" spans="5:6">
      <c r="E116" s="2"/>
      <c r="F116" s="2"/>
    </row>
    <row r="117" customHeight="1" spans="5:6">
      <c r="E117" s="2"/>
      <c r="F117" s="2"/>
    </row>
    <row r="118" customHeight="1" spans="5:6">
      <c r="E118" s="2"/>
      <c r="F118" s="2"/>
    </row>
    <row r="119" customHeight="1" spans="5:6">
      <c r="E119" s="2"/>
      <c r="F119" s="2"/>
    </row>
    <row r="120" customHeight="1" spans="5:6">
      <c r="E120" s="2"/>
      <c r="F120" s="2"/>
    </row>
    <row r="121" customHeight="1" spans="5:6">
      <c r="E121" s="2"/>
      <c r="F121" s="2"/>
    </row>
    <row r="122" customHeight="1" spans="5:6">
      <c r="E122" s="2"/>
      <c r="F122" s="2"/>
    </row>
    <row r="123" customHeight="1" spans="5:6">
      <c r="E123" s="2"/>
      <c r="F123" s="2"/>
    </row>
    <row r="124" customHeight="1" spans="5:6">
      <c r="E124" s="2"/>
      <c r="F124" s="2"/>
    </row>
    <row r="125" customHeight="1" spans="5:6">
      <c r="E125" s="2"/>
      <c r="F125" s="2"/>
    </row>
    <row r="126" customHeight="1" spans="5:6">
      <c r="E126" s="2"/>
      <c r="F126" s="2"/>
    </row>
    <row r="127" customHeight="1" spans="5:6">
      <c r="E127" s="2"/>
      <c r="F127" s="2"/>
    </row>
    <row r="128" customHeight="1" spans="5:6">
      <c r="E128" s="2"/>
      <c r="F128" s="2"/>
    </row>
    <row r="129" customHeight="1" spans="5:6">
      <c r="E129" s="2"/>
      <c r="F129" s="2"/>
    </row>
    <row r="130" customHeight="1" spans="5:6">
      <c r="E130" s="2"/>
      <c r="F130" s="2"/>
    </row>
    <row r="131" customHeight="1" spans="5:6">
      <c r="E131" s="2"/>
      <c r="F131" s="2"/>
    </row>
    <row r="132" customHeight="1" spans="5:6">
      <c r="E132" s="2"/>
      <c r="F132" s="2"/>
    </row>
    <row r="133" customHeight="1" spans="5:6">
      <c r="E133" s="2"/>
      <c r="F133" s="2"/>
    </row>
    <row r="134" customHeight="1" spans="5:6">
      <c r="E134" s="2"/>
      <c r="F134" s="2"/>
    </row>
    <row r="135" customHeight="1" spans="5:6">
      <c r="E135" s="2"/>
      <c r="F135" s="2"/>
    </row>
    <row r="136" customHeight="1" spans="5:6">
      <c r="E136" s="2"/>
      <c r="F136" s="2"/>
    </row>
    <row r="137" customHeight="1" spans="5:6">
      <c r="E137" s="2"/>
      <c r="F137" s="2"/>
    </row>
    <row r="138" customHeight="1" spans="5:6">
      <c r="E138" s="2"/>
      <c r="F138" s="2"/>
    </row>
    <row r="139" customHeight="1" spans="5:6">
      <c r="E139" s="2"/>
      <c r="F139" s="2"/>
    </row>
    <row r="140" customHeight="1" spans="5:6">
      <c r="E140" s="2"/>
      <c r="F140" s="2"/>
    </row>
    <row r="141" customHeight="1" spans="5:6">
      <c r="E141" s="2"/>
      <c r="F141" s="2"/>
    </row>
    <row r="142" customHeight="1" spans="5:6">
      <c r="E142" s="2"/>
      <c r="F142" s="2"/>
    </row>
    <row r="143" customHeight="1" spans="5:6">
      <c r="E143" s="2"/>
      <c r="F143" s="2"/>
    </row>
    <row r="144" customHeight="1" spans="5:6">
      <c r="E144" s="2"/>
      <c r="F144" s="2"/>
    </row>
    <row r="145" customHeight="1" spans="5:6">
      <c r="E145" s="2"/>
      <c r="F145" s="2"/>
    </row>
    <row r="146" customHeight="1" spans="5:6">
      <c r="E146" s="2"/>
      <c r="F146" s="2"/>
    </row>
    <row r="147" customHeight="1" spans="5:6">
      <c r="E147" s="2"/>
      <c r="F147" s="2"/>
    </row>
    <row r="148" customHeight="1" spans="5:6">
      <c r="E148" s="2"/>
      <c r="F148" s="2"/>
    </row>
    <row r="149" customHeight="1" spans="5:6">
      <c r="E149" s="2"/>
      <c r="F149" s="2"/>
    </row>
    <row r="150" customHeight="1" spans="5:6">
      <c r="E150" s="2"/>
      <c r="F150" s="2"/>
    </row>
    <row r="151" customHeight="1" spans="5:6">
      <c r="E151" s="2"/>
      <c r="F151" s="2"/>
    </row>
    <row r="152" customHeight="1" spans="5:6">
      <c r="E152" s="2"/>
      <c r="F152" s="2"/>
    </row>
    <row r="153" customHeight="1" spans="5:6">
      <c r="E153" s="2"/>
      <c r="F153" s="2"/>
    </row>
    <row r="154" customHeight="1" spans="5:6">
      <c r="E154" s="2"/>
      <c r="F154" s="2"/>
    </row>
    <row r="155" customHeight="1" spans="5:6">
      <c r="E155" s="2"/>
      <c r="F155" s="2"/>
    </row>
    <row r="156" customHeight="1" spans="5:6">
      <c r="E156" s="2"/>
      <c r="F156" s="2"/>
    </row>
    <row r="157" customHeight="1" spans="5:6">
      <c r="E157" s="2"/>
      <c r="F157" s="2"/>
    </row>
    <row r="158" customHeight="1" spans="5:6">
      <c r="E158" s="2"/>
      <c r="F158" s="2"/>
    </row>
    <row r="159" customHeight="1" spans="5:6">
      <c r="E159" s="2"/>
      <c r="F159" s="2"/>
    </row>
    <row r="160" customHeight="1" spans="5:6">
      <c r="E160" s="2"/>
      <c r="F160" s="2"/>
    </row>
    <row r="161" customHeight="1" spans="5:6">
      <c r="E161" s="2"/>
      <c r="F161" s="2"/>
    </row>
    <row r="162" customHeight="1" spans="5:6">
      <c r="E162" s="2"/>
      <c r="F162" s="2"/>
    </row>
    <row r="163" customHeight="1" spans="5:6">
      <c r="E163" s="2"/>
      <c r="F163" s="2"/>
    </row>
    <row r="164" customHeight="1" spans="5:6">
      <c r="E164" s="2"/>
      <c r="F164" s="2"/>
    </row>
    <row r="165" customHeight="1" spans="5:6">
      <c r="E165" s="2"/>
      <c r="F165" s="2"/>
    </row>
    <row r="166" customHeight="1" spans="5:6">
      <c r="E166" s="2"/>
      <c r="F166" s="2"/>
    </row>
    <row r="167" customHeight="1" spans="5:6">
      <c r="E167" s="2"/>
      <c r="F167" s="2"/>
    </row>
    <row r="168" customHeight="1" spans="5:6">
      <c r="E168" s="2"/>
      <c r="F168" s="2"/>
    </row>
    <row r="169" customHeight="1" spans="5:6">
      <c r="E169" s="2"/>
      <c r="F169" s="2"/>
    </row>
    <row r="170" customHeight="1" spans="5:6">
      <c r="E170" s="2"/>
      <c r="F170" s="2"/>
    </row>
    <row r="171" customHeight="1" spans="5:6">
      <c r="E171" s="2"/>
      <c r="F171" s="2"/>
    </row>
    <row r="172" customHeight="1" spans="5:6">
      <c r="E172" s="2"/>
      <c r="F172" s="2"/>
    </row>
    <row r="173" customHeight="1" spans="5:6">
      <c r="E173" s="2"/>
      <c r="F173" s="2"/>
    </row>
    <row r="174" customHeight="1" spans="5:6">
      <c r="E174" s="2"/>
      <c r="F174" s="2"/>
    </row>
    <row r="175" customHeight="1" spans="5:6">
      <c r="E175" s="2"/>
      <c r="F175" s="2"/>
    </row>
    <row r="176" customHeight="1" spans="5:6">
      <c r="E176" s="2"/>
      <c r="F176" s="2"/>
    </row>
    <row r="177" customHeight="1" spans="5:6">
      <c r="E177" s="2"/>
      <c r="F177" s="2"/>
    </row>
    <row r="178" customHeight="1" spans="5:6">
      <c r="E178" s="2"/>
      <c r="F178" s="2"/>
    </row>
    <row r="179" customHeight="1" spans="5:6">
      <c r="E179" s="2"/>
      <c r="F179" s="2"/>
    </row>
    <row r="180" customHeight="1" spans="5:6">
      <c r="E180" s="2"/>
      <c r="F180" s="2"/>
    </row>
    <row r="181" customHeight="1" spans="5:6">
      <c r="E181" s="2"/>
      <c r="F181" s="2"/>
    </row>
    <row r="182" customHeight="1" spans="5:6">
      <c r="E182" s="2"/>
      <c r="F182" s="2"/>
    </row>
    <row r="183" customHeight="1" spans="5:6">
      <c r="E183" s="2"/>
      <c r="F183" s="2"/>
    </row>
    <row r="184" customHeight="1" spans="5:6">
      <c r="E184" s="2"/>
      <c r="F184" s="2"/>
    </row>
    <row r="185" customHeight="1" spans="5:6">
      <c r="E185" s="2"/>
      <c r="F185" s="2"/>
    </row>
    <row r="186" customHeight="1" spans="5:6">
      <c r="E186" s="2"/>
      <c r="F186" s="2"/>
    </row>
    <row r="187" customHeight="1" spans="5:6">
      <c r="E187" s="2"/>
      <c r="F187" s="2"/>
    </row>
    <row r="188" customHeight="1" spans="5:6">
      <c r="E188" s="2"/>
      <c r="F188" s="2"/>
    </row>
    <row r="189" customHeight="1" spans="5:6">
      <c r="E189" s="2"/>
      <c r="F189" s="2"/>
    </row>
    <row r="190" customHeight="1" spans="5:6">
      <c r="E190" s="2"/>
      <c r="F190" s="2"/>
    </row>
    <row r="191" customHeight="1" spans="5:6">
      <c r="E191" s="2"/>
      <c r="F191" s="2"/>
    </row>
    <row r="192" customHeight="1" spans="5:6">
      <c r="E192" s="2"/>
      <c r="F192" s="2"/>
    </row>
    <row r="193" customHeight="1" spans="5:6">
      <c r="E193" s="2"/>
      <c r="F193" s="2"/>
    </row>
    <row r="194" customHeight="1" spans="5:6">
      <c r="E194" s="2"/>
      <c r="F194" s="2"/>
    </row>
    <row r="195" customHeight="1" spans="5:6">
      <c r="E195" s="2"/>
      <c r="F195" s="2"/>
    </row>
    <row r="196" customHeight="1" spans="5:6">
      <c r="E196" s="2"/>
      <c r="F196" s="2"/>
    </row>
    <row r="197" customHeight="1" spans="5:6">
      <c r="E197" s="2"/>
      <c r="F197" s="2"/>
    </row>
    <row r="198" customHeight="1" spans="5:6">
      <c r="E198" s="2"/>
      <c r="F198" s="2"/>
    </row>
    <row r="199" customHeight="1" spans="5:6">
      <c r="E199" s="2"/>
      <c r="F199" s="2"/>
    </row>
    <row r="200" customHeight="1" spans="5:6">
      <c r="E200" s="2"/>
      <c r="F200" s="2"/>
    </row>
    <row r="201" customHeight="1" spans="5:6">
      <c r="E201" s="2"/>
      <c r="F201" s="2"/>
    </row>
    <row r="202" customHeight="1" spans="5:6">
      <c r="E202" s="2"/>
      <c r="F202" s="2"/>
    </row>
    <row r="203" customHeight="1" spans="5:6">
      <c r="E203" s="2"/>
      <c r="F203" s="2"/>
    </row>
    <row r="204" customHeight="1" spans="5:6">
      <c r="E204" s="2"/>
      <c r="F204" s="2"/>
    </row>
    <row r="205" customHeight="1" spans="5:6">
      <c r="E205" s="2"/>
      <c r="F205" s="2"/>
    </row>
    <row r="206" customHeight="1" spans="5:6">
      <c r="E206" s="2"/>
      <c r="F206" s="2"/>
    </row>
    <row r="207" customHeight="1" spans="5:6">
      <c r="E207" s="2"/>
      <c r="F207" s="2"/>
    </row>
    <row r="208" customHeight="1" spans="5:6">
      <c r="E208" s="2"/>
      <c r="F208" s="2"/>
    </row>
    <row r="209" customHeight="1" spans="5:6">
      <c r="E209" s="2"/>
      <c r="F209" s="2"/>
    </row>
    <row r="210" customHeight="1" spans="5:6">
      <c r="E210" s="2"/>
      <c r="F210" s="2"/>
    </row>
    <row r="211" customHeight="1" spans="5:6">
      <c r="E211" s="2"/>
      <c r="F211" s="2"/>
    </row>
    <row r="212" customHeight="1" spans="5:6">
      <c r="E212" s="2"/>
      <c r="F212" s="2"/>
    </row>
    <row r="213" customHeight="1" spans="5:6">
      <c r="E213" s="2"/>
      <c r="F213" s="2"/>
    </row>
    <row r="214" customHeight="1" spans="5:6">
      <c r="E214" s="2"/>
      <c r="F214" s="2"/>
    </row>
    <row r="215" customHeight="1" spans="5:6">
      <c r="E215" s="2"/>
      <c r="F215" s="2"/>
    </row>
    <row r="216" customHeight="1" spans="5:6">
      <c r="E216" s="2"/>
      <c r="F216" s="2"/>
    </row>
    <row r="217" customHeight="1" spans="5:6">
      <c r="E217" s="2"/>
      <c r="F217" s="2"/>
    </row>
    <row r="218" customHeight="1" spans="5:6">
      <c r="E218" s="2"/>
      <c r="F218" s="2"/>
    </row>
    <row r="219" customHeight="1" spans="5:6">
      <c r="E219" s="2"/>
      <c r="F219" s="2"/>
    </row>
    <row r="220" customHeight="1" spans="5:6">
      <c r="E220" s="2"/>
      <c r="F220" s="2"/>
    </row>
    <row r="221" customHeight="1" spans="5:6">
      <c r="E221" s="2"/>
      <c r="F221" s="2"/>
    </row>
    <row r="222" customHeight="1" spans="5:6">
      <c r="E222" s="2"/>
      <c r="F222" s="2"/>
    </row>
    <row r="223" customHeight="1" spans="5:6">
      <c r="E223" s="2"/>
      <c r="F223" s="2"/>
    </row>
    <row r="224" customHeight="1" spans="5:6">
      <c r="E224" s="2"/>
      <c r="F224" s="2"/>
    </row>
    <row r="225" customHeight="1" spans="5:6">
      <c r="E225" s="2"/>
      <c r="F225" s="2"/>
    </row>
    <row r="226" customHeight="1" spans="5:6">
      <c r="E226" s="2"/>
      <c r="F226" s="2"/>
    </row>
    <row r="227" customHeight="1" spans="5:6">
      <c r="E227" s="2"/>
      <c r="F227" s="2"/>
    </row>
    <row r="228" customHeight="1" spans="5:6">
      <c r="E228" s="2"/>
      <c r="F228" s="2"/>
    </row>
    <row r="229" customHeight="1" spans="5:6">
      <c r="E229" s="2"/>
      <c r="F229" s="2"/>
    </row>
    <row r="230" customHeight="1" spans="5:6">
      <c r="E230" s="2"/>
      <c r="F230" s="2"/>
    </row>
    <row r="231" customHeight="1" spans="5:6">
      <c r="E231" s="2"/>
      <c r="F231" s="2"/>
    </row>
    <row r="232" customHeight="1" spans="5:6">
      <c r="E232" s="2"/>
      <c r="F232" s="2"/>
    </row>
    <row r="233" customHeight="1" spans="5:6">
      <c r="E233" s="2"/>
      <c r="F233" s="2"/>
    </row>
    <row r="234" customHeight="1" spans="5:6">
      <c r="E234" s="2"/>
      <c r="F234" s="2"/>
    </row>
    <row r="235" customHeight="1" spans="5:6">
      <c r="E235" s="2"/>
      <c r="F235" s="2"/>
    </row>
    <row r="236" customHeight="1" spans="5:6">
      <c r="E236" s="2"/>
      <c r="F236" s="2"/>
    </row>
    <row r="237" customHeight="1" spans="5:6">
      <c r="E237" s="2"/>
      <c r="F237" s="2"/>
    </row>
    <row r="238" customHeight="1" spans="5:6">
      <c r="E238" s="2"/>
      <c r="F238" s="2"/>
    </row>
    <row r="239" customHeight="1" spans="5:6">
      <c r="E239" s="2"/>
      <c r="F239" s="2"/>
    </row>
    <row r="240" customHeight="1" spans="5:6">
      <c r="E240" s="2"/>
      <c r="F240" s="2"/>
    </row>
    <row r="241" customHeight="1" spans="5:6">
      <c r="E241" s="2"/>
      <c r="F241" s="2"/>
    </row>
    <row r="242" customHeight="1" spans="5:6">
      <c r="E242" s="2"/>
      <c r="F242" s="2"/>
    </row>
    <row r="243" customHeight="1" spans="5:6">
      <c r="E243" s="2"/>
      <c r="F243" s="2"/>
    </row>
    <row r="244" customHeight="1" spans="5:6">
      <c r="E244" s="2"/>
      <c r="F244" s="2"/>
    </row>
    <row r="245" customHeight="1" spans="5:6">
      <c r="E245" s="2"/>
      <c r="F245" s="2"/>
    </row>
    <row r="246" customHeight="1" spans="5:6">
      <c r="E246" s="2"/>
      <c r="F246" s="2"/>
    </row>
    <row r="247" customHeight="1" spans="5:6">
      <c r="E247" s="2"/>
      <c r="F247" s="2"/>
    </row>
    <row r="248" customHeight="1" spans="5:6">
      <c r="E248" s="2"/>
      <c r="F248" s="2"/>
    </row>
    <row r="249" customHeight="1" spans="5:6">
      <c r="E249" s="2"/>
      <c r="F249" s="2"/>
    </row>
    <row r="250" customHeight="1" spans="5:6">
      <c r="E250" s="2"/>
      <c r="F250" s="2"/>
    </row>
    <row r="251" customHeight="1" spans="5:6">
      <c r="E251" s="2"/>
      <c r="F251" s="2"/>
    </row>
    <row r="252" customHeight="1" spans="5:6">
      <c r="E252" s="2"/>
      <c r="F252" s="2"/>
    </row>
    <row r="253" customHeight="1" spans="5:6">
      <c r="E253" s="2"/>
      <c r="F253" s="2"/>
    </row>
    <row r="254" customHeight="1" spans="5:6">
      <c r="E254" s="2"/>
      <c r="F254" s="2"/>
    </row>
    <row r="255" customHeight="1" spans="5:6">
      <c r="E255" s="2"/>
      <c r="F255" s="2"/>
    </row>
    <row r="256" customHeight="1" spans="5:6">
      <c r="E256" s="2"/>
      <c r="F256" s="2"/>
    </row>
    <row r="257" customHeight="1" spans="5:6">
      <c r="E257" s="2"/>
      <c r="F257" s="2"/>
    </row>
    <row r="258" customHeight="1" spans="5:6">
      <c r="E258" s="2"/>
      <c r="F258" s="2"/>
    </row>
    <row r="259" customHeight="1" spans="5:6">
      <c r="E259" s="2"/>
      <c r="F259" s="2"/>
    </row>
    <row r="260" customHeight="1" spans="5:6">
      <c r="E260" s="2"/>
      <c r="F260" s="2"/>
    </row>
    <row r="261" customHeight="1" spans="5:6">
      <c r="E261" s="2"/>
      <c r="F261" s="2"/>
    </row>
    <row r="262" customHeight="1" spans="5:6">
      <c r="E262" s="2"/>
      <c r="F262" s="2"/>
    </row>
    <row r="263" customHeight="1" spans="5:6">
      <c r="E263" s="2"/>
      <c r="F263" s="2"/>
    </row>
    <row r="264" customHeight="1" spans="5:6">
      <c r="E264" s="2"/>
      <c r="F264" s="2"/>
    </row>
    <row r="265" customHeight="1" spans="5:6">
      <c r="E265" s="2"/>
      <c r="F265" s="2"/>
    </row>
    <row r="266" customHeight="1" spans="5:6">
      <c r="E266" s="2"/>
      <c r="F266" s="2"/>
    </row>
    <row r="267" customHeight="1" spans="5:6">
      <c r="E267" s="2"/>
      <c r="F267" s="2"/>
    </row>
    <row r="268" customHeight="1" spans="5:6">
      <c r="E268" s="2"/>
      <c r="F268" s="2"/>
    </row>
    <row r="269" customHeight="1" spans="5:6">
      <c r="E269" s="2"/>
      <c r="F269" s="2"/>
    </row>
    <row r="270" customHeight="1" spans="5:6">
      <c r="E270" s="2"/>
      <c r="F270" s="2"/>
    </row>
    <row r="271" customHeight="1" spans="5:6">
      <c r="E271" s="2"/>
      <c r="F271" s="2"/>
    </row>
    <row r="272" customHeight="1" spans="5:6">
      <c r="E272" s="2"/>
      <c r="F272" s="2"/>
    </row>
    <row r="273" customHeight="1" spans="5:6">
      <c r="E273" s="2"/>
      <c r="F273" s="2"/>
    </row>
    <row r="274" customHeight="1" spans="5:6">
      <c r="E274" s="2"/>
      <c r="F274" s="2"/>
    </row>
    <row r="275" customHeight="1" spans="5:6">
      <c r="E275" s="2"/>
      <c r="F275" s="2"/>
    </row>
    <row r="276" customHeight="1" spans="5:6">
      <c r="E276" s="2"/>
      <c r="F276" s="2"/>
    </row>
    <row r="277" customHeight="1" spans="5:6">
      <c r="E277" s="2"/>
      <c r="F277" s="2"/>
    </row>
    <row r="278" customHeight="1" spans="5:6">
      <c r="E278" s="2"/>
      <c r="F278" s="2"/>
    </row>
    <row r="279" customHeight="1" spans="5:6">
      <c r="E279" s="2"/>
      <c r="F279" s="2"/>
    </row>
    <row r="280" customHeight="1" spans="5:6">
      <c r="E280" s="2"/>
      <c r="F280" s="2"/>
    </row>
    <row r="281" customHeight="1" spans="5:6">
      <c r="E281" s="2"/>
      <c r="F281" s="2"/>
    </row>
    <row r="282" customHeight="1" spans="5:6">
      <c r="E282" s="2"/>
      <c r="F282" s="2"/>
    </row>
    <row r="283" customHeight="1" spans="5:6">
      <c r="E283" s="2"/>
      <c r="F283" s="2"/>
    </row>
    <row r="284" customHeight="1" spans="5:6">
      <c r="E284" s="2"/>
      <c r="F284" s="2"/>
    </row>
    <row r="285" customHeight="1" spans="5:6">
      <c r="E285" s="2"/>
      <c r="F285" s="2"/>
    </row>
    <row r="286" customHeight="1" spans="5:6">
      <c r="E286" s="2"/>
      <c r="F286" s="2"/>
    </row>
    <row r="287" customHeight="1" spans="5:6">
      <c r="E287" s="2"/>
      <c r="F287" s="2"/>
    </row>
    <row r="288" customHeight="1" spans="5:6">
      <c r="E288" s="2"/>
      <c r="F288" s="2"/>
    </row>
    <row r="289" customHeight="1" spans="5:6">
      <c r="E289" s="2"/>
      <c r="F289" s="2"/>
    </row>
    <row r="290" customHeight="1" spans="5:6">
      <c r="E290" s="2"/>
      <c r="F290" s="2"/>
    </row>
    <row r="291" customHeight="1" spans="5:6">
      <c r="E291" s="2"/>
      <c r="F291" s="2"/>
    </row>
    <row r="292" customHeight="1" spans="5:6">
      <c r="E292" s="2"/>
      <c r="F292" s="2"/>
    </row>
    <row r="293" customHeight="1" spans="5:6">
      <c r="E293" s="2"/>
      <c r="F293" s="2"/>
    </row>
    <row r="294" customHeight="1" spans="5:6">
      <c r="E294" s="2"/>
      <c r="F294" s="2"/>
    </row>
    <row r="295" customHeight="1" spans="5:6">
      <c r="E295" s="2"/>
      <c r="F295" s="2"/>
    </row>
    <row r="296" customHeight="1" spans="5:6">
      <c r="E296" s="2"/>
      <c r="F296" s="2"/>
    </row>
    <row r="297" customHeight="1" spans="5:6">
      <c r="E297" s="2"/>
      <c r="F297" s="2"/>
    </row>
    <row r="298" customHeight="1" spans="5:6">
      <c r="E298" s="2"/>
      <c r="F298" s="2"/>
    </row>
    <row r="299" customHeight="1" spans="5:6">
      <c r="E299" s="2"/>
      <c r="F299" s="2"/>
    </row>
    <row r="300" customHeight="1" spans="5:6">
      <c r="E300" s="2"/>
      <c r="F300" s="2"/>
    </row>
    <row r="301" customHeight="1" spans="5:6">
      <c r="E301" s="2"/>
      <c r="F301" s="2"/>
    </row>
    <row r="302" customHeight="1" spans="5:6">
      <c r="E302" s="2"/>
      <c r="F302" s="2"/>
    </row>
    <row r="303" customHeight="1" spans="5:6">
      <c r="E303" s="2"/>
      <c r="F303" s="2"/>
    </row>
    <row r="304" customHeight="1" spans="5:6">
      <c r="E304" s="2"/>
      <c r="F304" s="2"/>
    </row>
    <row r="305" customHeight="1" spans="5:6">
      <c r="E305" s="2"/>
      <c r="F305" s="2"/>
    </row>
    <row r="306" customHeight="1" spans="5:6">
      <c r="E306" s="2"/>
      <c r="F306" s="2"/>
    </row>
    <row r="307" customHeight="1" spans="5:6">
      <c r="E307" s="2"/>
      <c r="F307" s="2"/>
    </row>
    <row r="308" customHeight="1" spans="5:6">
      <c r="E308" s="2"/>
      <c r="F308" s="2"/>
    </row>
    <row r="309" customHeight="1" spans="5:6">
      <c r="E309" s="2"/>
      <c r="F309" s="2"/>
    </row>
    <row r="310" customHeight="1" spans="5:6">
      <c r="E310" s="2"/>
      <c r="F310" s="2"/>
    </row>
    <row r="311" customHeight="1" spans="5:6">
      <c r="E311" s="2"/>
      <c r="F311" s="2"/>
    </row>
    <row r="312" customHeight="1" spans="5:6">
      <c r="E312" s="2"/>
      <c r="F312" s="2"/>
    </row>
    <row r="313" customHeight="1" spans="5:6">
      <c r="E313" s="2"/>
      <c r="F313" s="2"/>
    </row>
    <row r="314" customHeight="1" spans="5:6">
      <c r="E314" s="2"/>
      <c r="F314" s="2"/>
    </row>
    <row r="315" customHeight="1" spans="5:6">
      <c r="E315" s="2"/>
      <c r="F315" s="2"/>
    </row>
    <row r="316" customHeight="1" spans="5:6">
      <c r="E316" s="2"/>
      <c r="F316" s="2"/>
    </row>
    <row r="317" customHeight="1" spans="5:6">
      <c r="E317" s="2"/>
      <c r="F317" s="2"/>
    </row>
    <row r="318" customHeight="1" spans="5:6">
      <c r="E318" s="2"/>
      <c r="F318" s="2"/>
    </row>
    <row r="319" customHeight="1" spans="5:6">
      <c r="E319" s="2"/>
      <c r="F319" s="2"/>
    </row>
    <row r="320" customHeight="1" spans="5:6">
      <c r="E320" s="2"/>
      <c r="F320" s="2"/>
    </row>
    <row r="321" customHeight="1" spans="5:6">
      <c r="E321" s="2"/>
      <c r="F321" s="2"/>
    </row>
    <row r="322" customHeight="1" spans="5:6">
      <c r="E322" s="2"/>
      <c r="F322" s="2"/>
    </row>
    <row r="323" customHeight="1" spans="5:6">
      <c r="E323" s="2"/>
      <c r="F323" s="2"/>
    </row>
    <row r="324" customHeight="1" spans="5:6">
      <c r="E324" s="2"/>
      <c r="F324" s="2"/>
    </row>
    <row r="325" customHeight="1" spans="5:6">
      <c r="E325" s="2"/>
      <c r="F325" s="2"/>
    </row>
    <row r="326" customHeight="1" spans="5:6">
      <c r="E326" s="2"/>
      <c r="F326" s="2"/>
    </row>
    <row r="327" customHeight="1" spans="5:6">
      <c r="E327" s="2"/>
      <c r="F327" s="2"/>
    </row>
    <row r="328" customHeight="1" spans="5:6">
      <c r="E328" s="2"/>
      <c r="F328" s="2"/>
    </row>
    <row r="329" customHeight="1" spans="5:6">
      <c r="E329" s="2"/>
      <c r="F329" s="2"/>
    </row>
    <row r="330" customHeight="1" spans="5:6">
      <c r="E330" s="2"/>
      <c r="F330" s="2"/>
    </row>
    <row r="331" customHeight="1" spans="5:6">
      <c r="E331" s="2"/>
      <c r="F331" s="2"/>
    </row>
    <row r="332" customHeight="1" spans="5:6">
      <c r="E332" s="2"/>
      <c r="F332" s="2"/>
    </row>
    <row r="333" customHeight="1" spans="5:6">
      <c r="E333" s="2"/>
      <c r="F333" s="2"/>
    </row>
    <row r="334" customHeight="1" spans="5:6">
      <c r="E334" s="2"/>
      <c r="F334" s="2"/>
    </row>
    <row r="335" customHeight="1" spans="5:6">
      <c r="E335" s="2"/>
      <c r="F335" s="2"/>
    </row>
    <row r="336" customHeight="1" spans="5:6">
      <c r="E336" s="2"/>
      <c r="F336" s="2"/>
    </row>
    <row r="337" customHeight="1" spans="5:6">
      <c r="E337" s="2"/>
      <c r="F337" s="2"/>
    </row>
    <row r="338" customHeight="1" spans="5:6">
      <c r="E338" s="2"/>
      <c r="F338" s="2"/>
    </row>
    <row r="339" customHeight="1" spans="5:6">
      <c r="E339" s="2"/>
      <c r="F339" s="2"/>
    </row>
    <row r="340" customHeight="1" spans="5:6">
      <c r="E340" s="2"/>
      <c r="F340" s="2"/>
    </row>
    <row r="341" customHeight="1" spans="5:6">
      <c r="E341" s="2"/>
      <c r="F341" s="2"/>
    </row>
    <row r="342" customHeight="1" spans="5:6">
      <c r="E342" s="2"/>
      <c r="F342" s="2"/>
    </row>
    <row r="343" customHeight="1" spans="5:6">
      <c r="E343" s="2"/>
      <c r="F343" s="2"/>
    </row>
    <row r="344" customHeight="1" spans="5:6">
      <c r="E344" s="2"/>
      <c r="F344" s="2"/>
    </row>
    <row r="345" customHeight="1" spans="5:6">
      <c r="E345" s="2"/>
      <c r="F345" s="2"/>
    </row>
    <row r="346" customHeight="1" spans="5:6">
      <c r="E346" s="2"/>
      <c r="F346" s="2"/>
    </row>
    <row r="347" customHeight="1" spans="5:6">
      <c r="E347" s="2"/>
      <c r="F347" s="2"/>
    </row>
    <row r="348" customHeight="1" spans="5:6">
      <c r="E348" s="2"/>
      <c r="F348" s="2"/>
    </row>
    <row r="349" customHeight="1" spans="5:6">
      <c r="E349" s="2"/>
      <c r="F349" s="2"/>
    </row>
    <row r="350" customHeight="1" spans="5:6">
      <c r="E350" s="2"/>
      <c r="F350" s="2"/>
    </row>
    <row r="351" customHeight="1" spans="5:6">
      <c r="E351" s="2"/>
      <c r="F351" s="2"/>
    </row>
    <row r="352" customHeight="1" spans="5:6">
      <c r="E352" s="2"/>
      <c r="F352" s="2"/>
    </row>
    <row r="353" customHeight="1" spans="5:6">
      <c r="E353" s="2"/>
      <c r="F353" s="2"/>
    </row>
    <row r="354" customHeight="1" spans="5:6">
      <c r="E354" s="2"/>
      <c r="F354" s="2"/>
    </row>
    <row r="355" customHeight="1" spans="5:6">
      <c r="E355" s="2"/>
      <c r="F355" s="2"/>
    </row>
    <row r="356" customHeight="1" spans="5:6">
      <c r="E356" s="2"/>
      <c r="F356" s="2"/>
    </row>
    <row r="357" customHeight="1" spans="5:6">
      <c r="E357" s="2"/>
      <c r="F357" s="2"/>
    </row>
    <row r="358" customHeight="1" spans="5:6">
      <c r="E358" s="2"/>
      <c r="F358" s="2"/>
    </row>
    <row r="359" customHeight="1" spans="5:6">
      <c r="E359" s="2"/>
      <c r="F359" s="2"/>
    </row>
    <row r="360" customHeight="1" spans="5:6">
      <c r="E360" s="2"/>
      <c r="F360" s="2"/>
    </row>
    <row r="361" customHeight="1" spans="5:6">
      <c r="E361" s="2"/>
      <c r="F361" s="2"/>
    </row>
    <row r="362" customHeight="1" spans="5:6">
      <c r="E362" s="2"/>
      <c r="F362" s="2"/>
    </row>
    <row r="363" customHeight="1" spans="5:6">
      <c r="E363" s="2"/>
      <c r="F363" s="2"/>
    </row>
    <row r="364" customHeight="1" spans="5:6">
      <c r="E364" s="2"/>
      <c r="F364" s="2"/>
    </row>
    <row r="365" customHeight="1" spans="5:6">
      <c r="E365" s="2"/>
      <c r="F365" s="2"/>
    </row>
    <row r="366" customHeight="1" spans="5:6">
      <c r="E366" s="2"/>
      <c r="F366" s="2"/>
    </row>
    <row r="367" customHeight="1" spans="5:6">
      <c r="E367" s="2"/>
      <c r="F367" s="2"/>
    </row>
    <row r="368" customHeight="1" spans="5:6">
      <c r="E368" s="2"/>
      <c r="F368" s="2"/>
    </row>
    <row r="369" customHeight="1" spans="5:6">
      <c r="E369" s="2"/>
      <c r="F369" s="2"/>
    </row>
    <row r="370" customHeight="1" spans="5:6">
      <c r="E370" s="2"/>
      <c r="F370" s="2"/>
    </row>
    <row r="371" customHeight="1" spans="5:6">
      <c r="E371" s="2"/>
      <c r="F371" s="2"/>
    </row>
    <row r="372" customHeight="1" spans="5:6">
      <c r="E372" s="2"/>
      <c r="F372" s="2"/>
    </row>
    <row r="373" customHeight="1" spans="5:6">
      <c r="E373" s="2"/>
      <c r="F373" s="2"/>
    </row>
    <row r="374" customHeight="1" spans="5:6">
      <c r="E374" s="2"/>
      <c r="F374" s="2"/>
    </row>
    <row r="375" customHeight="1" spans="5:6">
      <c r="E375" s="2"/>
      <c r="F375" s="2"/>
    </row>
    <row r="376" customHeight="1" spans="5:6">
      <c r="E376" s="2"/>
      <c r="F376" s="2"/>
    </row>
    <row r="377" customHeight="1" spans="5:6">
      <c r="E377" s="2"/>
      <c r="F377" s="2"/>
    </row>
    <row r="378" customHeight="1" spans="5:6">
      <c r="E378" s="2"/>
      <c r="F378" s="2"/>
    </row>
    <row r="379" customHeight="1" spans="5:6">
      <c r="E379" s="2"/>
      <c r="F379" s="2"/>
    </row>
    <row r="380" customHeight="1" spans="5:6">
      <c r="E380" s="2"/>
      <c r="F380" s="2"/>
    </row>
    <row r="381" customHeight="1" spans="5:6">
      <c r="E381" s="2"/>
      <c r="F381" s="2"/>
    </row>
    <row r="382" customHeight="1" spans="5:6">
      <c r="E382" s="2"/>
      <c r="F382" s="2"/>
    </row>
    <row r="383" customHeight="1" spans="5:6">
      <c r="E383" s="2"/>
      <c r="F383" s="2"/>
    </row>
    <row r="384" customHeight="1" spans="5:6">
      <c r="E384" s="2"/>
      <c r="F384" s="2"/>
    </row>
    <row r="385" customHeight="1" spans="5:6">
      <c r="E385" s="2"/>
      <c r="F385" s="2"/>
    </row>
    <row r="386" customHeight="1" spans="5:6">
      <c r="E386" s="2"/>
      <c r="F386" s="2"/>
    </row>
    <row r="387" customHeight="1" spans="5:6">
      <c r="E387" s="2"/>
      <c r="F387" s="2"/>
    </row>
    <row r="388" customHeight="1" spans="5:6">
      <c r="E388" s="2"/>
      <c r="F388" s="2"/>
    </row>
    <row r="389" customHeight="1" spans="5:6">
      <c r="E389" s="2"/>
      <c r="F389" s="2"/>
    </row>
    <row r="390" customHeight="1" spans="5:6">
      <c r="E390" s="2"/>
      <c r="F390" s="2"/>
    </row>
    <row r="391" customHeight="1" spans="5:6">
      <c r="E391" s="2"/>
      <c r="F391" s="2"/>
    </row>
    <row r="392" customHeight="1" spans="5:6">
      <c r="E392" s="2"/>
      <c r="F392" s="2"/>
    </row>
    <row r="393" customHeight="1" spans="5:6">
      <c r="E393" s="2"/>
      <c r="F393" s="2"/>
    </row>
    <row r="394" customHeight="1" spans="5:6">
      <c r="E394" s="2"/>
      <c r="F394" s="2"/>
    </row>
    <row r="395" customHeight="1" spans="5:6">
      <c r="E395" s="2"/>
      <c r="F395" s="2"/>
    </row>
    <row r="396" customHeight="1" spans="5:6">
      <c r="E396" s="2"/>
      <c r="F396" s="2"/>
    </row>
    <row r="397" customHeight="1" spans="5:6">
      <c r="E397" s="2"/>
      <c r="F397" s="2"/>
    </row>
    <row r="398" customHeight="1" spans="5:6">
      <c r="E398" s="2"/>
      <c r="F398" s="2"/>
    </row>
    <row r="399" customHeight="1" spans="5:6">
      <c r="E399" s="2"/>
      <c r="F399" s="2"/>
    </row>
    <row r="400" customHeight="1" spans="5:6">
      <c r="E400" s="2"/>
      <c r="F400" s="2"/>
    </row>
    <row r="401" customHeight="1" spans="5:6">
      <c r="E401" s="2"/>
      <c r="F401" s="2"/>
    </row>
    <row r="402" customHeight="1" spans="5:6">
      <c r="E402" s="2"/>
      <c r="F402" s="2"/>
    </row>
    <row r="403" customHeight="1" spans="5:6">
      <c r="E403" s="2"/>
      <c r="F403" s="2"/>
    </row>
    <row r="404" customHeight="1" spans="5:6">
      <c r="E404" s="2"/>
      <c r="F404" s="2"/>
    </row>
    <row r="405" customHeight="1" spans="5:6">
      <c r="E405" s="2"/>
      <c r="F405" s="2"/>
    </row>
    <row r="406" customHeight="1" spans="5:6">
      <c r="E406" s="2"/>
      <c r="F406" s="2"/>
    </row>
    <row r="407" customHeight="1" spans="5:6">
      <c r="E407" s="2"/>
      <c r="F407" s="2"/>
    </row>
    <row r="408" customHeight="1" spans="5:6">
      <c r="E408" s="2"/>
      <c r="F408" s="2"/>
    </row>
    <row r="409" customHeight="1" spans="5:6">
      <c r="E409" s="2"/>
      <c r="F409" s="2"/>
    </row>
    <row r="410" customHeight="1" spans="5:6">
      <c r="E410" s="2"/>
      <c r="F410" s="2"/>
    </row>
    <row r="411" customHeight="1" spans="5:6">
      <c r="E411" s="2"/>
      <c r="F411" s="2"/>
    </row>
    <row r="412" customHeight="1" spans="5:6">
      <c r="E412" s="2"/>
      <c r="F412" s="2"/>
    </row>
    <row r="413" customHeight="1" spans="5:6">
      <c r="E413" s="2"/>
      <c r="F413" s="2"/>
    </row>
    <row r="414" customHeight="1" spans="5:6">
      <c r="E414" s="2"/>
      <c r="F414" s="2"/>
    </row>
    <row r="415" customHeight="1" spans="5:6">
      <c r="E415" s="2"/>
      <c r="F415" s="2"/>
    </row>
    <row r="416" customHeight="1" spans="5:6">
      <c r="E416" s="2"/>
      <c r="F416" s="2"/>
    </row>
    <row r="417" customHeight="1" spans="5:6">
      <c r="E417" s="2"/>
      <c r="F417" s="2"/>
    </row>
    <row r="418" customHeight="1" spans="5:6">
      <c r="E418" s="2"/>
      <c r="F418" s="2"/>
    </row>
    <row r="419" customHeight="1" spans="5:6">
      <c r="E419" s="2"/>
      <c r="F419" s="2"/>
    </row>
    <row r="420" customHeight="1" spans="5:6">
      <c r="E420" s="2"/>
      <c r="F420" s="2"/>
    </row>
    <row r="421" customHeight="1" spans="5:6">
      <c r="E421" s="2"/>
      <c r="F421" s="2"/>
    </row>
    <row r="422" customHeight="1" spans="5:6">
      <c r="E422" s="2"/>
      <c r="F422" s="2"/>
    </row>
    <row r="423" customHeight="1" spans="5:6">
      <c r="E423" s="2"/>
      <c r="F423" s="2"/>
    </row>
    <row r="424" customHeight="1" spans="5:6">
      <c r="E424" s="2"/>
      <c r="F424" s="2"/>
    </row>
    <row r="425" customHeight="1" spans="5:6">
      <c r="E425" s="2"/>
      <c r="F425" s="2"/>
    </row>
    <row r="426" customHeight="1" spans="5:6">
      <c r="E426" s="2"/>
      <c r="F426" s="2"/>
    </row>
    <row r="427" customHeight="1" spans="5:6">
      <c r="E427" s="2"/>
      <c r="F427" s="2"/>
    </row>
    <row r="428" customHeight="1" spans="5:6">
      <c r="E428" s="2"/>
      <c r="F428" s="2"/>
    </row>
    <row r="429" customHeight="1" spans="5:6">
      <c r="E429" s="2"/>
      <c r="F429" s="2"/>
    </row>
    <row r="430" customHeight="1" spans="5:6">
      <c r="E430" s="2"/>
      <c r="F430" s="2"/>
    </row>
    <row r="431" customHeight="1" spans="5:6">
      <c r="E431" s="2"/>
      <c r="F431" s="2"/>
    </row>
    <row r="432" customHeight="1" spans="5:6">
      <c r="E432" s="2"/>
      <c r="F432" s="2"/>
    </row>
    <row r="433" customHeight="1" spans="5:6">
      <c r="E433" s="2"/>
      <c r="F433" s="2"/>
    </row>
    <row r="434" customHeight="1" spans="5:6">
      <c r="E434" s="2"/>
      <c r="F434" s="2"/>
    </row>
    <row r="435" customHeight="1" spans="5:6">
      <c r="E435" s="2"/>
      <c r="F435" s="2"/>
    </row>
    <row r="436" customHeight="1" spans="5:6">
      <c r="E436" s="2"/>
      <c r="F436" s="2"/>
    </row>
    <row r="437" customHeight="1" spans="5:6">
      <c r="E437" s="2"/>
      <c r="F437" s="2"/>
    </row>
    <row r="438" customHeight="1" spans="5:6">
      <c r="E438" s="2"/>
      <c r="F438" s="2"/>
    </row>
    <row r="439" customHeight="1" spans="5:6">
      <c r="E439" s="2"/>
      <c r="F439" s="2"/>
    </row>
    <row r="440" customHeight="1" spans="5:6">
      <c r="E440" s="2"/>
      <c r="F440" s="2"/>
    </row>
    <row r="441" customHeight="1" spans="5:6">
      <c r="E441" s="2"/>
      <c r="F441" s="2"/>
    </row>
    <row r="442" customHeight="1" spans="5:6">
      <c r="E442" s="2"/>
      <c r="F442" s="2"/>
    </row>
    <row r="443" customHeight="1" spans="5:6">
      <c r="E443" s="2"/>
      <c r="F443" s="2"/>
    </row>
    <row r="444" customHeight="1" spans="5:6">
      <c r="E444" s="2"/>
      <c r="F444" s="2"/>
    </row>
    <row r="445" customHeight="1" spans="5:6">
      <c r="E445" s="2"/>
      <c r="F445" s="2"/>
    </row>
    <row r="446" customHeight="1" spans="5:6">
      <c r="E446" s="2"/>
      <c r="F446" s="2"/>
    </row>
    <row r="447" customHeight="1" spans="5:6">
      <c r="E447" s="2"/>
      <c r="F447" s="2"/>
    </row>
    <row r="448" customHeight="1" spans="5:6">
      <c r="E448" s="2"/>
      <c r="F448" s="2"/>
    </row>
    <row r="449" customHeight="1" spans="5:6">
      <c r="E449" s="2"/>
      <c r="F449" s="2"/>
    </row>
    <row r="450" customHeight="1" spans="5:6">
      <c r="E450" s="2"/>
      <c r="F450" s="2"/>
    </row>
    <row r="451" customHeight="1" spans="5:6">
      <c r="E451" s="2"/>
      <c r="F451" s="2"/>
    </row>
    <row r="452" customHeight="1" spans="5:6">
      <c r="E452" s="2"/>
      <c r="F452" s="2"/>
    </row>
    <row r="453" customHeight="1" spans="5:6">
      <c r="E453" s="2"/>
      <c r="F453" s="2"/>
    </row>
    <row r="454" customHeight="1" spans="5:6">
      <c r="E454" s="2"/>
      <c r="F454" s="2"/>
    </row>
    <row r="455" customHeight="1" spans="5:6">
      <c r="E455" s="2"/>
      <c r="F455" s="2"/>
    </row>
    <row r="456" customHeight="1" spans="5:6">
      <c r="E456" s="2"/>
      <c r="F456" s="2"/>
    </row>
    <row r="457" customHeight="1" spans="5:6">
      <c r="E457" s="2"/>
      <c r="F457" s="2"/>
    </row>
    <row r="458" customHeight="1" spans="5:6">
      <c r="E458" s="2"/>
      <c r="F458" s="2"/>
    </row>
    <row r="459" customHeight="1" spans="5:6">
      <c r="E459" s="2"/>
      <c r="F459" s="2"/>
    </row>
    <row r="460" customHeight="1" spans="5:6">
      <c r="E460" s="2"/>
      <c r="F460" s="2"/>
    </row>
    <row r="461" customHeight="1" spans="5:6">
      <c r="E461" s="2"/>
      <c r="F461" s="2"/>
    </row>
    <row r="462" customHeight="1" spans="5:6">
      <c r="E462" s="2"/>
      <c r="F462" s="2"/>
    </row>
    <row r="463" customHeight="1" spans="5:6">
      <c r="E463" s="2"/>
      <c r="F463" s="2"/>
    </row>
    <row r="464" customHeight="1" spans="5:6">
      <c r="E464" s="2"/>
      <c r="F464" s="2"/>
    </row>
    <row r="465" customHeight="1" spans="5:6">
      <c r="E465" s="2"/>
      <c r="F465" s="2"/>
    </row>
    <row r="466" customHeight="1" spans="5:6">
      <c r="E466" s="2"/>
      <c r="F466" s="2"/>
    </row>
    <row r="467" customHeight="1" spans="5:6">
      <c r="E467" s="2"/>
      <c r="F467" s="2"/>
    </row>
    <row r="468" customHeight="1" spans="5:6">
      <c r="E468" s="2"/>
      <c r="F468" s="2"/>
    </row>
    <row r="469" customHeight="1" spans="5:6">
      <c r="E469" s="2"/>
      <c r="F469" s="2"/>
    </row>
    <row r="470" customHeight="1" spans="5:6">
      <c r="E470" s="2"/>
      <c r="F470" s="2"/>
    </row>
    <row r="471" customHeight="1" spans="5:6">
      <c r="E471" s="2"/>
      <c r="F471" s="2"/>
    </row>
    <row r="472" customHeight="1" spans="5:6">
      <c r="E472" s="2"/>
      <c r="F472" s="2"/>
    </row>
    <row r="473" customHeight="1" spans="5:6">
      <c r="E473" s="2"/>
      <c r="F473" s="2"/>
    </row>
    <row r="474" customHeight="1" spans="5:6">
      <c r="E474" s="2"/>
      <c r="F474" s="2"/>
    </row>
    <row r="475" customHeight="1" spans="5:6">
      <c r="E475" s="2"/>
      <c r="F475" s="2"/>
    </row>
    <row r="476" customHeight="1" spans="5:6">
      <c r="E476" s="2"/>
      <c r="F476" s="2"/>
    </row>
    <row r="477" customHeight="1" spans="5:6">
      <c r="E477" s="2"/>
      <c r="F477" s="2"/>
    </row>
    <row r="478" customHeight="1" spans="5:6">
      <c r="E478" s="2"/>
      <c r="F478" s="2"/>
    </row>
    <row r="479" customHeight="1" spans="5:6">
      <c r="E479" s="2"/>
      <c r="F479" s="2"/>
    </row>
    <row r="480" customHeight="1" spans="5:6">
      <c r="E480" s="2"/>
      <c r="F480" s="2"/>
    </row>
    <row r="481" customHeight="1" spans="5:6">
      <c r="E481" s="2"/>
      <c r="F481" s="2"/>
    </row>
    <row r="482" customHeight="1" spans="5:6">
      <c r="E482" s="2"/>
      <c r="F482" s="2"/>
    </row>
    <row r="483" customHeight="1" spans="5:6">
      <c r="E483" s="2"/>
      <c r="F483" s="2"/>
    </row>
    <row r="484" customHeight="1" spans="5:6">
      <c r="E484" s="2"/>
      <c r="F484" s="2"/>
    </row>
    <row r="485" customHeight="1" spans="5:6">
      <c r="E485" s="2"/>
      <c r="F485" s="2"/>
    </row>
    <row r="486" customHeight="1" spans="5:6">
      <c r="E486" s="2"/>
      <c r="F486" s="2"/>
    </row>
    <row r="487" customHeight="1" spans="5:6">
      <c r="E487" s="2"/>
      <c r="F487" s="2"/>
    </row>
    <row r="488" customHeight="1" spans="5:6">
      <c r="E488" s="2"/>
      <c r="F488" s="2"/>
    </row>
    <row r="489" customHeight="1" spans="5:6">
      <c r="E489" s="2"/>
      <c r="F489" s="2"/>
    </row>
    <row r="490" customHeight="1" spans="5:6">
      <c r="E490" s="2"/>
      <c r="F490" s="2"/>
    </row>
    <row r="491" customHeight="1" spans="5:6">
      <c r="E491" s="2"/>
      <c r="F491" s="2"/>
    </row>
    <row r="492" customHeight="1" spans="5:6">
      <c r="E492" s="2"/>
      <c r="F492" s="2"/>
    </row>
    <row r="493" customHeight="1" spans="5:6">
      <c r="E493" s="2"/>
      <c r="F493" s="2"/>
    </row>
    <row r="494" customHeight="1" spans="5:6">
      <c r="E494" s="2"/>
      <c r="F494" s="2"/>
    </row>
    <row r="495" customHeight="1" spans="5:6">
      <c r="E495" s="2"/>
      <c r="F495" s="2"/>
    </row>
    <row r="496" customHeight="1" spans="5:6">
      <c r="E496" s="2"/>
      <c r="F496" s="2"/>
    </row>
    <row r="497" customHeight="1" spans="5:6">
      <c r="E497" s="2"/>
      <c r="F497" s="2"/>
    </row>
    <row r="498" customHeight="1" spans="5:6">
      <c r="E498" s="2"/>
      <c r="F498" s="2"/>
    </row>
    <row r="499" customHeight="1" spans="5:6">
      <c r="E499" s="2"/>
      <c r="F499" s="2"/>
    </row>
    <row r="500" customHeight="1" spans="5:6">
      <c r="E500" s="2"/>
      <c r="F500" s="2"/>
    </row>
    <row r="501" customHeight="1" spans="5:6">
      <c r="E501" s="2"/>
      <c r="F501" s="2"/>
    </row>
    <row r="502" customHeight="1" spans="5:6">
      <c r="E502" s="2"/>
      <c r="F502" s="2"/>
    </row>
    <row r="503" customHeight="1" spans="5:6">
      <c r="E503" s="2"/>
      <c r="F503" s="2"/>
    </row>
    <row r="504" customHeight="1" spans="5:6">
      <c r="E504" s="2"/>
      <c r="F504" s="2"/>
    </row>
    <row r="505" customHeight="1" spans="5:6">
      <c r="E505" s="2"/>
      <c r="F505" s="2"/>
    </row>
    <row r="506" customHeight="1" spans="5:6">
      <c r="E506" s="2"/>
      <c r="F506" s="2"/>
    </row>
    <row r="507" customHeight="1" spans="5:6">
      <c r="E507" s="2"/>
      <c r="F507" s="2"/>
    </row>
    <row r="508" customHeight="1" spans="5:6">
      <c r="E508" s="2"/>
      <c r="F508" s="2"/>
    </row>
    <row r="509" customHeight="1" spans="5:6">
      <c r="E509" s="2"/>
      <c r="F509" s="2"/>
    </row>
    <row r="510" customHeight="1" spans="5:6">
      <c r="E510" s="2"/>
      <c r="F510" s="2"/>
    </row>
    <row r="511" customHeight="1" spans="5:6">
      <c r="E511" s="2"/>
      <c r="F511" s="2"/>
    </row>
    <row r="512" customHeight="1" spans="5:6">
      <c r="E512" s="2"/>
      <c r="F512" s="2"/>
    </row>
    <row r="513" customHeight="1" spans="5:6">
      <c r="E513" s="2"/>
      <c r="F513" s="2"/>
    </row>
    <row r="514" customHeight="1" spans="5:6">
      <c r="E514" s="2"/>
      <c r="F514" s="2"/>
    </row>
    <row r="515" customHeight="1" spans="5:6">
      <c r="E515" s="2"/>
      <c r="F515" s="2"/>
    </row>
    <row r="516" customHeight="1" spans="5:6">
      <c r="E516" s="2"/>
      <c r="F516" s="2"/>
    </row>
    <row r="517" customHeight="1" spans="5:6">
      <c r="E517" s="2"/>
      <c r="F517" s="2"/>
    </row>
    <row r="518" customHeight="1" spans="5:6">
      <c r="E518" s="2"/>
      <c r="F518" s="2"/>
    </row>
    <row r="519" customHeight="1" spans="5:6">
      <c r="E519" s="2"/>
      <c r="F519" s="2"/>
    </row>
    <row r="520" customHeight="1" spans="5:6">
      <c r="E520" s="2"/>
      <c r="F520" s="2"/>
    </row>
    <row r="521" customHeight="1" spans="5:6">
      <c r="E521" s="2"/>
      <c r="F521" s="2"/>
    </row>
  </sheetData>
  <autoFilter xmlns:etc="http://www.wps.cn/officeDocument/2017/etCustomData" ref="A3:I52" etc:filterBottomFollowUsedRange="0">
    <extLst/>
  </autoFilter>
  <sortState ref="A4:J44">
    <sortCondition ref="I4:I44" descending="1"/>
  </sortState>
  <mergeCells count="1"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大圣戴着紧箍咒</cp:lastModifiedBy>
  <dcterms:created xsi:type="dcterms:W3CDTF">2024-08-12T23:17:00Z</dcterms:created>
  <dcterms:modified xsi:type="dcterms:W3CDTF">2024-08-24T08:46:52Z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6AB3375CE83D4A068D8E833B924C31E2_13</vt:lpwstr>
  </property>
  <property fmtid="{D5CDD505-2E9C-101B-9397-08002B2CF9AE}" pid="3" name="KSOProductBuildVer">
    <vt:lpwstr>2052-12.1.0.17827</vt:lpwstr>
  </property>
</Properties>
</file>