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公示" sheetId="2" r:id="rId1"/>
  </sheets>
  <definedNames>
    <definedName name="_xlnm._FilterDatabase" localSheetId="0" hidden="1">公示!$A$2:$G$123</definedName>
  </definedNames>
  <calcPr calcId="144525"/>
</workbook>
</file>

<file path=xl/sharedStrings.xml><?xml version="1.0" encoding="utf-8"?>
<sst xmlns="http://schemas.openxmlformats.org/spreadsheetml/2006/main" count="371" uniqueCount="138">
  <si>
    <t>海南省第二中级人民法院2024年度公开招聘聘用制书记员初审合格名单</t>
  </si>
  <si>
    <t>报考号</t>
  </si>
  <si>
    <t>岗位代码</t>
  </si>
  <si>
    <t>岗位名称</t>
  </si>
  <si>
    <t>招聘单位</t>
  </si>
  <si>
    <t>姓名</t>
  </si>
  <si>
    <t>身份证号码</t>
  </si>
  <si>
    <t>备注</t>
  </si>
  <si>
    <t>聘用制书记员</t>
  </si>
  <si>
    <t>海南省第二中级人民法院</t>
  </si>
  <si>
    <t>460006********2316</t>
  </si>
  <si>
    <t>460004********3241</t>
  </si>
  <si>
    <t>460102********124X</t>
  </si>
  <si>
    <t>460003********0451</t>
  </si>
  <si>
    <t>469003********642X</t>
  </si>
  <si>
    <t>460103********3928</t>
  </si>
  <si>
    <t>411322********5320</t>
  </si>
  <si>
    <t>460002********0323</t>
  </si>
  <si>
    <t>460003********0625</t>
  </si>
  <si>
    <t>460003********2420</t>
  </si>
  <si>
    <t>460102********2722</t>
  </si>
  <si>
    <t>469003********4828</t>
  </si>
  <si>
    <t>460001********1047</t>
  </si>
  <si>
    <t>469029********3027</t>
  </si>
  <si>
    <t>460007********4121</t>
  </si>
  <si>
    <t>460033********0029</t>
  </si>
  <si>
    <t>469023********1327</t>
  </si>
  <si>
    <t>海南自由贸易港知识产权法院</t>
  </si>
  <si>
    <t>460103********1216</t>
  </si>
  <si>
    <t>460034********3328</t>
  </si>
  <si>
    <t>610602********0626</t>
  </si>
  <si>
    <t>460102********2711</t>
  </si>
  <si>
    <t>460033********3907</t>
  </si>
  <si>
    <t>460005********5162</t>
  </si>
  <si>
    <t>371202********2938</t>
  </si>
  <si>
    <t>460026********242X</t>
  </si>
  <si>
    <t>460102********1824</t>
  </si>
  <si>
    <t>420984********0040</t>
  </si>
  <si>
    <t>460104********0013</t>
  </si>
  <si>
    <t>460003********3329</t>
  </si>
  <si>
    <t>460004********0226</t>
  </si>
  <si>
    <t>330727********5214</t>
  </si>
  <si>
    <t>411327********0629</t>
  </si>
  <si>
    <t>460033********6345</t>
  </si>
  <si>
    <t>460104********0328</t>
  </si>
  <si>
    <t>469007********7642</t>
  </si>
  <si>
    <t>411627********6922</t>
  </si>
  <si>
    <t>儋州市人民法院</t>
  </si>
  <si>
    <t>460003********462X</t>
  </si>
  <si>
    <t>460003********4024</t>
  </si>
  <si>
    <t>460102********2118</t>
  </si>
  <si>
    <t>460003********3440</t>
  </si>
  <si>
    <t>460031********0017</t>
  </si>
  <si>
    <t>460003********342X</t>
  </si>
  <si>
    <t>460003********6825</t>
  </si>
  <si>
    <t>460003********2227</t>
  </si>
  <si>
    <t>460003********2422</t>
  </si>
  <si>
    <t>450521********7918</t>
  </si>
  <si>
    <t>460031********5214</t>
  </si>
  <si>
    <t>469003********562X</t>
  </si>
  <si>
    <t>460003********2821</t>
  </si>
  <si>
    <t>460003********2829</t>
  </si>
  <si>
    <t>469003********3516</t>
  </si>
  <si>
    <t>460028********0010</t>
  </si>
  <si>
    <t>460104********0023</t>
  </si>
  <si>
    <t>460003********7620</t>
  </si>
  <si>
    <t>460003********3010</t>
  </si>
  <si>
    <t>460026********002X</t>
  </si>
  <si>
    <t>460003********2649</t>
  </si>
  <si>
    <t>510183********8327</t>
  </si>
  <si>
    <t>460003********4442</t>
  </si>
  <si>
    <t>460003********4820</t>
  </si>
  <si>
    <t>460003********8812</t>
  </si>
  <si>
    <t>460033********4805</t>
  </si>
  <si>
    <t>460003********3023</t>
  </si>
  <si>
    <t>460300********0045</t>
  </si>
  <si>
    <t>460001********032X</t>
  </si>
  <si>
    <t>460028********1212</t>
  </si>
  <si>
    <t>460003********2217</t>
  </si>
  <si>
    <t>469003********0919</t>
  </si>
  <si>
    <t>460005********0521</t>
  </si>
  <si>
    <t>460003********0229</t>
  </si>
  <si>
    <t>469030********0820</t>
  </si>
  <si>
    <t>460003********0222</t>
  </si>
  <si>
    <t>460026********0918</t>
  </si>
  <si>
    <t>460104********0027</t>
  </si>
  <si>
    <t>469027********6604</t>
  </si>
  <si>
    <t>460027********0029</t>
  </si>
  <si>
    <t>460003********0215</t>
  </si>
  <si>
    <t>460026********0021</t>
  </si>
  <si>
    <t>460003********5426</t>
  </si>
  <si>
    <t>460003********2843</t>
  </si>
  <si>
    <t>469003********5021</t>
  </si>
  <si>
    <t>460006********5225</t>
  </si>
  <si>
    <t>469003********6423</t>
  </si>
  <si>
    <t>460028********1226</t>
  </si>
  <si>
    <t>460034********3327</t>
  </si>
  <si>
    <t>469005********4819</t>
  </si>
  <si>
    <t>460003********4040</t>
  </si>
  <si>
    <t>460003********7622</t>
  </si>
  <si>
    <t>460027********5910</t>
  </si>
  <si>
    <t>469024********6825</t>
  </si>
  <si>
    <t>460003********4214</t>
  </si>
  <si>
    <t>460300********0027</t>
  </si>
  <si>
    <t>海南省洋浦经济开发区人民法院</t>
  </si>
  <si>
    <t>469003********2228</t>
  </si>
  <si>
    <t>410526********2377</t>
  </si>
  <si>
    <t>460300********0020</t>
  </si>
  <si>
    <t>460003********4623</t>
  </si>
  <si>
    <t>460028********0037</t>
  </si>
  <si>
    <t>临高县人民法院</t>
  </si>
  <si>
    <t>460028********0084</t>
  </si>
  <si>
    <t>460028********0028</t>
  </si>
  <si>
    <t>469024********0028</t>
  </si>
  <si>
    <t>460028********7619</t>
  </si>
  <si>
    <t>460028********0021</t>
  </si>
  <si>
    <t>460104********005X</t>
  </si>
  <si>
    <t>乐东黎族自治县人民法院</t>
  </si>
  <si>
    <t>460200********4706</t>
  </si>
  <si>
    <t>460033********3227</t>
  </si>
  <si>
    <t>460200********0029</t>
  </si>
  <si>
    <t>460033********4669</t>
  </si>
  <si>
    <t>东方市人民法院</t>
  </si>
  <si>
    <t>460006********5234</t>
  </si>
  <si>
    <t>460007********5009</t>
  </si>
  <si>
    <t>460007********7649</t>
  </si>
  <si>
    <t>469007********6848</t>
  </si>
  <si>
    <t>460033********7486</t>
  </si>
  <si>
    <t>460007********536X</t>
  </si>
  <si>
    <t>469007********0025</t>
  </si>
  <si>
    <t>460007********764X</t>
  </si>
  <si>
    <t>460007********0440</t>
  </si>
  <si>
    <t>460007********4369</t>
  </si>
  <si>
    <t>460007********8023</t>
  </si>
  <si>
    <t>白沙黎族自治县人民法院</t>
  </si>
  <si>
    <t>460030********0014</t>
  </si>
  <si>
    <t>460030********0025</t>
  </si>
  <si>
    <t>460031********5610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</si>
</sst>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4" fillId="20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19" fillId="31" borderId="7" applyNumberFormat="false" applyAlignment="false" applyProtection="false">
      <alignment vertical="center"/>
    </xf>
    <xf numFmtId="0" fontId="20" fillId="20" borderId="8" applyNumberFormat="false" applyAlignment="false" applyProtection="false">
      <alignment vertical="center"/>
    </xf>
    <xf numFmtId="0" fontId="11" fillId="9" borderId="4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"/>
  <sheetViews>
    <sheetView tabSelected="1" workbookViewId="0">
      <selection activeCell="A1" sqref="A1:G1"/>
    </sheetView>
  </sheetViews>
  <sheetFormatPr defaultColWidth="9" defaultRowHeight="13.5" outlineLevelCol="6"/>
  <cols>
    <col min="1" max="1" width="26" customWidth="true"/>
    <col min="2" max="2" width="9.375" customWidth="true"/>
    <col min="3" max="3" width="13.75" customWidth="true"/>
    <col min="4" max="4" width="31.5" customWidth="true"/>
    <col min="5" max="5" width="9.375" customWidth="true"/>
    <col min="6" max="6" width="20.375" customWidth="true"/>
    <col min="7" max="7" width="10.125" customWidth="true"/>
  </cols>
  <sheetData>
    <row r="1" ht="37" customHeight="true" spans="1:7">
      <c r="A1" s="1" t="s">
        <v>0</v>
      </c>
      <c r="B1" s="1"/>
      <c r="C1" s="1"/>
      <c r="D1" s="1"/>
      <c r="E1" s="1"/>
      <c r="F1" s="1"/>
      <c r="G1" s="1"/>
    </row>
    <row r="2" ht="25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true" spans="1:7">
      <c r="A3" s="2" t="str">
        <f>"68522024081909374424593"</f>
        <v>68522024081909374424593</v>
      </c>
      <c r="B3" s="2" t="str">
        <f t="shared" ref="B3:B19" si="0">"101"</f>
        <v>101</v>
      </c>
      <c r="C3" s="2" t="s">
        <v>8</v>
      </c>
      <c r="D3" s="2" t="s">
        <v>9</v>
      </c>
      <c r="E3" s="2" t="str">
        <f>"卓怀志"</f>
        <v>卓怀志</v>
      </c>
      <c r="F3" s="2" t="s">
        <v>10</v>
      </c>
      <c r="G3" s="2"/>
    </row>
    <row r="4" ht="25" customHeight="true" spans="1:7">
      <c r="A4" s="2" t="str">
        <f>"68522024081911215525283"</f>
        <v>68522024081911215525283</v>
      </c>
      <c r="B4" s="2" t="str">
        <f t="shared" si="0"/>
        <v>101</v>
      </c>
      <c r="C4" s="2" t="s">
        <v>8</v>
      </c>
      <c r="D4" s="2" t="s">
        <v>9</v>
      </c>
      <c r="E4" s="2" t="str">
        <f>"欧美琦"</f>
        <v>欧美琦</v>
      </c>
      <c r="F4" s="2" t="s">
        <v>11</v>
      </c>
      <c r="G4" s="2"/>
    </row>
    <row r="5" ht="25" customHeight="true" spans="1:7">
      <c r="A5" s="2" t="str">
        <f>"68522024081917210126558"</f>
        <v>68522024081917210126558</v>
      </c>
      <c r="B5" s="2" t="str">
        <f t="shared" si="0"/>
        <v>101</v>
      </c>
      <c r="C5" s="2" t="s">
        <v>8</v>
      </c>
      <c r="D5" s="2" t="s">
        <v>9</v>
      </c>
      <c r="E5" s="2" t="str">
        <f>"梁镁渝"</f>
        <v>梁镁渝</v>
      </c>
      <c r="F5" s="2" t="s">
        <v>12</v>
      </c>
      <c r="G5" s="2"/>
    </row>
    <row r="6" ht="25" customHeight="true" spans="1:7">
      <c r="A6" s="2" t="str">
        <f>"68522024082009211327792"</f>
        <v>68522024082009211327792</v>
      </c>
      <c r="B6" s="2" t="str">
        <f t="shared" si="0"/>
        <v>101</v>
      </c>
      <c r="C6" s="2" t="s">
        <v>8</v>
      </c>
      <c r="D6" s="2" t="s">
        <v>9</v>
      </c>
      <c r="E6" s="2" t="str">
        <f>"李高宇"</f>
        <v>李高宇</v>
      </c>
      <c r="F6" s="2" t="s">
        <v>13</v>
      </c>
      <c r="G6" s="2"/>
    </row>
    <row r="7" ht="25" customHeight="true" spans="1:7">
      <c r="A7" s="2" t="str">
        <f>"68522024082015341129083"</f>
        <v>68522024082015341129083</v>
      </c>
      <c r="B7" s="2" t="str">
        <f t="shared" si="0"/>
        <v>101</v>
      </c>
      <c r="C7" s="2" t="s">
        <v>8</v>
      </c>
      <c r="D7" s="2" t="s">
        <v>9</v>
      </c>
      <c r="E7" s="2" t="str">
        <f>"吴金妍"</f>
        <v>吴金妍</v>
      </c>
      <c r="F7" s="2" t="s">
        <v>14</v>
      </c>
      <c r="G7" s="2"/>
    </row>
    <row r="8" ht="25" customHeight="true" spans="1:7">
      <c r="A8" s="2" t="str">
        <f>"68522024082015243129041"</f>
        <v>68522024082015243129041</v>
      </c>
      <c r="B8" s="2" t="str">
        <f t="shared" si="0"/>
        <v>101</v>
      </c>
      <c r="C8" s="2" t="s">
        <v>8</v>
      </c>
      <c r="D8" s="2" t="s">
        <v>9</v>
      </c>
      <c r="E8" s="2" t="str">
        <f>"李晓默"</f>
        <v>李晓默</v>
      </c>
      <c r="F8" s="2" t="s">
        <v>15</v>
      </c>
      <c r="G8" s="2"/>
    </row>
    <row r="9" ht="25" customHeight="true" spans="1:7">
      <c r="A9" s="2" t="str">
        <f>"68522024082020211029763"</f>
        <v>68522024082020211029763</v>
      </c>
      <c r="B9" s="2" t="str">
        <f t="shared" si="0"/>
        <v>101</v>
      </c>
      <c r="C9" s="2" t="s">
        <v>8</v>
      </c>
      <c r="D9" s="2" t="s">
        <v>9</v>
      </c>
      <c r="E9" s="2" t="str">
        <f>"付椰园"</f>
        <v>付椰园</v>
      </c>
      <c r="F9" s="2" t="s">
        <v>16</v>
      </c>
      <c r="G9" s="2"/>
    </row>
    <row r="10" ht="25" customHeight="true" spans="1:7">
      <c r="A10" s="2" t="str">
        <f>"68522024082020504129842"</f>
        <v>68522024082020504129842</v>
      </c>
      <c r="B10" s="2" t="str">
        <f t="shared" si="0"/>
        <v>101</v>
      </c>
      <c r="C10" s="2" t="s">
        <v>8</v>
      </c>
      <c r="D10" s="2" t="s">
        <v>9</v>
      </c>
      <c r="E10" s="2" t="str">
        <f>"王玫铮"</f>
        <v>王玫铮</v>
      </c>
      <c r="F10" s="2" t="s">
        <v>17</v>
      </c>
      <c r="G10" s="2"/>
    </row>
    <row r="11" ht="25" customHeight="true" spans="1:7">
      <c r="A11" s="2" t="str">
        <f>"68522024082102344630234"</f>
        <v>68522024082102344630234</v>
      </c>
      <c r="B11" s="2" t="str">
        <f t="shared" si="0"/>
        <v>101</v>
      </c>
      <c r="C11" s="2" t="s">
        <v>8</v>
      </c>
      <c r="D11" s="2" t="s">
        <v>9</v>
      </c>
      <c r="E11" s="2" t="str">
        <f>"黄婷婷"</f>
        <v>黄婷婷</v>
      </c>
      <c r="F11" s="2" t="s">
        <v>18</v>
      </c>
      <c r="G11" s="2"/>
    </row>
    <row r="12" ht="25" customHeight="true" spans="1:7">
      <c r="A12" s="2" t="str">
        <f>"68522024082114282731808"</f>
        <v>68522024082114282731808</v>
      </c>
      <c r="B12" s="2" t="str">
        <f t="shared" si="0"/>
        <v>101</v>
      </c>
      <c r="C12" s="2" t="s">
        <v>8</v>
      </c>
      <c r="D12" s="2" t="s">
        <v>9</v>
      </c>
      <c r="E12" s="2" t="str">
        <f>"吴益娟"</f>
        <v>吴益娟</v>
      </c>
      <c r="F12" s="2" t="s">
        <v>19</v>
      </c>
      <c r="G12" s="2"/>
    </row>
    <row r="13" ht="25" customHeight="true" spans="1:7">
      <c r="A13" s="2" t="str">
        <f>"68522024082014585528929"</f>
        <v>68522024082014585528929</v>
      </c>
      <c r="B13" s="2" t="str">
        <f t="shared" si="0"/>
        <v>101</v>
      </c>
      <c r="C13" s="2" t="s">
        <v>8</v>
      </c>
      <c r="D13" s="2" t="s">
        <v>9</v>
      </c>
      <c r="E13" s="2" t="str">
        <f>"李蕴烨"</f>
        <v>李蕴烨</v>
      </c>
      <c r="F13" s="2" t="s">
        <v>20</v>
      </c>
      <c r="G13" s="2"/>
    </row>
    <row r="14" ht="25" customHeight="true" spans="1:7">
      <c r="A14" s="2" t="str">
        <f>"68522024082111110131215"</f>
        <v>68522024082111110131215</v>
      </c>
      <c r="B14" s="2" t="str">
        <f t="shared" si="0"/>
        <v>101</v>
      </c>
      <c r="C14" s="2" t="s">
        <v>8</v>
      </c>
      <c r="D14" s="2" t="s">
        <v>9</v>
      </c>
      <c r="E14" s="2" t="str">
        <f>"王娜娜"</f>
        <v>王娜娜</v>
      </c>
      <c r="F14" s="2" t="s">
        <v>21</v>
      </c>
      <c r="G14" s="2"/>
    </row>
    <row r="15" ht="25" customHeight="true" spans="1:7">
      <c r="A15" s="2" t="str">
        <f>"68522024082223515734570"</f>
        <v>68522024082223515734570</v>
      </c>
      <c r="B15" s="2" t="str">
        <f t="shared" si="0"/>
        <v>101</v>
      </c>
      <c r="C15" s="2" t="s">
        <v>8</v>
      </c>
      <c r="D15" s="2" t="s">
        <v>9</v>
      </c>
      <c r="E15" s="2" t="str">
        <f>"陈梦琪"</f>
        <v>陈梦琪</v>
      </c>
      <c r="F15" s="2" t="s">
        <v>22</v>
      </c>
      <c r="G15" s="2"/>
    </row>
    <row r="16" ht="25" customHeight="true" spans="1:7">
      <c r="A16" s="2" t="str">
        <f>"68522024082308590235252"</f>
        <v>68522024082308590235252</v>
      </c>
      <c r="B16" s="2" t="str">
        <f t="shared" si="0"/>
        <v>101</v>
      </c>
      <c r="C16" s="2" t="s">
        <v>8</v>
      </c>
      <c r="D16" s="2" t="s">
        <v>9</v>
      </c>
      <c r="E16" s="2" t="str">
        <f>"陈丽芬"</f>
        <v>陈丽芬</v>
      </c>
      <c r="F16" s="2" t="s">
        <v>23</v>
      </c>
      <c r="G16" s="2"/>
    </row>
    <row r="17" ht="25" customHeight="true" spans="1:7">
      <c r="A17" s="2" t="str">
        <f>"68522024082310153435606"</f>
        <v>68522024082310153435606</v>
      </c>
      <c r="B17" s="2" t="str">
        <f t="shared" si="0"/>
        <v>101</v>
      </c>
      <c r="C17" s="2" t="s">
        <v>8</v>
      </c>
      <c r="D17" s="2" t="s">
        <v>9</v>
      </c>
      <c r="E17" s="2" t="str">
        <f>"马雅凤"</f>
        <v>马雅凤</v>
      </c>
      <c r="F17" s="2" t="s">
        <v>24</v>
      </c>
      <c r="G17" s="2"/>
    </row>
    <row r="18" ht="25" customHeight="true" spans="1:7">
      <c r="A18" s="2" t="str">
        <f>"68522024082209493533141"</f>
        <v>68522024082209493533141</v>
      </c>
      <c r="B18" s="2" t="str">
        <f t="shared" si="0"/>
        <v>101</v>
      </c>
      <c r="C18" s="2" t="s">
        <v>8</v>
      </c>
      <c r="D18" s="2" t="s">
        <v>9</v>
      </c>
      <c r="E18" s="2" t="str">
        <f>"林小艺"</f>
        <v>林小艺</v>
      </c>
      <c r="F18" s="2" t="s">
        <v>25</v>
      </c>
      <c r="G18" s="2"/>
    </row>
    <row r="19" ht="25" customHeight="true" spans="1:7">
      <c r="A19" s="2" t="str">
        <f>"68522024082313010436051"</f>
        <v>68522024082313010436051</v>
      </c>
      <c r="B19" s="2" t="str">
        <f t="shared" si="0"/>
        <v>101</v>
      </c>
      <c r="C19" s="2" t="s">
        <v>8</v>
      </c>
      <c r="D19" s="2" t="s">
        <v>9</v>
      </c>
      <c r="E19" s="2" t="str">
        <f>"朱玺"</f>
        <v>朱玺</v>
      </c>
      <c r="F19" s="2" t="s">
        <v>26</v>
      </c>
      <c r="G19" s="2"/>
    </row>
    <row r="20" ht="25" customHeight="true" spans="1:7">
      <c r="A20" s="2" t="str">
        <f>"68522024081909061224334"</f>
        <v>68522024081909061224334</v>
      </c>
      <c r="B20" s="2" t="str">
        <f t="shared" ref="B20:B38" si="1">"102"</f>
        <v>102</v>
      </c>
      <c r="C20" s="2" t="s">
        <v>8</v>
      </c>
      <c r="D20" s="2" t="s">
        <v>27</v>
      </c>
      <c r="E20" s="2" t="str">
        <f>"陈俊谷"</f>
        <v>陈俊谷</v>
      </c>
      <c r="F20" s="2" t="s">
        <v>28</v>
      </c>
      <c r="G20" s="2"/>
    </row>
    <row r="21" ht="25" customHeight="true" spans="1:7">
      <c r="A21" s="2" t="str">
        <f>"68522024081911143725244"</f>
        <v>68522024081911143725244</v>
      </c>
      <c r="B21" s="2" t="str">
        <f t="shared" si="1"/>
        <v>102</v>
      </c>
      <c r="C21" s="2" t="s">
        <v>8</v>
      </c>
      <c r="D21" s="2" t="s">
        <v>27</v>
      </c>
      <c r="E21" s="2" t="str">
        <f>"周始惋"</f>
        <v>周始惋</v>
      </c>
      <c r="F21" s="2" t="s">
        <v>29</v>
      </c>
      <c r="G21" s="2"/>
    </row>
    <row r="22" ht="25" customHeight="true" spans="1:7">
      <c r="A22" s="2" t="str">
        <f>"68522024081911132725236"</f>
        <v>68522024081911132725236</v>
      </c>
      <c r="B22" s="2" t="str">
        <f t="shared" si="1"/>
        <v>102</v>
      </c>
      <c r="C22" s="2" t="s">
        <v>8</v>
      </c>
      <c r="D22" s="2" t="s">
        <v>27</v>
      </c>
      <c r="E22" s="2" t="str">
        <f>"王新宇"</f>
        <v>王新宇</v>
      </c>
      <c r="F22" s="2" t="s">
        <v>30</v>
      </c>
      <c r="G22" s="2"/>
    </row>
    <row r="23" ht="25" customHeight="true" spans="1:7">
      <c r="A23" s="2" t="str">
        <f>"68522024081916155826358"</f>
        <v>68522024081916155826358</v>
      </c>
      <c r="B23" s="2" t="str">
        <f t="shared" si="1"/>
        <v>102</v>
      </c>
      <c r="C23" s="2" t="s">
        <v>8</v>
      </c>
      <c r="D23" s="2" t="s">
        <v>27</v>
      </c>
      <c r="E23" s="2" t="str">
        <f>"许稷宇"</f>
        <v>许稷宇</v>
      </c>
      <c r="F23" s="2" t="s">
        <v>31</v>
      </c>
      <c r="G23" s="2"/>
    </row>
    <row r="24" ht="25" customHeight="true" spans="1:7">
      <c r="A24" s="2" t="str">
        <f>"68522024081917163626548"</f>
        <v>68522024081917163626548</v>
      </c>
      <c r="B24" s="2" t="str">
        <f t="shared" si="1"/>
        <v>102</v>
      </c>
      <c r="C24" s="2" t="s">
        <v>8</v>
      </c>
      <c r="D24" s="2" t="s">
        <v>27</v>
      </c>
      <c r="E24" s="2" t="str">
        <f>"石苓莎"</f>
        <v>石苓莎</v>
      </c>
      <c r="F24" s="2" t="s">
        <v>32</v>
      </c>
      <c r="G24" s="2"/>
    </row>
    <row r="25" ht="25" customHeight="true" spans="1:7">
      <c r="A25" s="2" t="str">
        <f>"68522024081912435025595"</f>
        <v>68522024081912435025595</v>
      </c>
      <c r="B25" s="2" t="str">
        <f t="shared" si="1"/>
        <v>102</v>
      </c>
      <c r="C25" s="2" t="s">
        <v>8</v>
      </c>
      <c r="D25" s="2" t="s">
        <v>27</v>
      </c>
      <c r="E25" s="2" t="str">
        <f>"黄清雅"</f>
        <v>黄清雅</v>
      </c>
      <c r="F25" s="2" t="s">
        <v>33</v>
      </c>
      <c r="G25" s="2"/>
    </row>
    <row r="26" ht="25" customHeight="true" spans="1:7">
      <c r="A26" s="2" t="str">
        <f>"68522024082019050429618"</f>
        <v>68522024082019050429618</v>
      </c>
      <c r="B26" s="2" t="str">
        <f t="shared" si="1"/>
        <v>102</v>
      </c>
      <c r="C26" s="2" t="s">
        <v>8</v>
      </c>
      <c r="D26" s="2" t="s">
        <v>27</v>
      </c>
      <c r="E26" s="2" t="str">
        <f>"段元文"</f>
        <v>段元文</v>
      </c>
      <c r="F26" s="2" t="s">
        <v>34</v>
      </c>
      <c r="G26" s="2"/>
    </row>
    <row r="27" ht="25" customHeight="true" spans="1:7">
      <c r="A27" s="2" t="str">
        <f>"68522024082022442030103"</f>
        <v>68522024082022442030103</v>
      </c>
      <c r="B27" s="2" t="str">
        <f t="shared" si="1"/>
        <v>102</v>
      </c>
      <c r="C27" s="2" t="s">
        <v>8</v>
      </c>
      <c r="D27" s="2" t="s">
        <v>27</v>
      </c>
      <c r="E27" s="2" t="str">
        <f>"钱丽波"</f>
        <v>钱丽波</v>
      </c>
      <c r="F27" s="2" t="s">
        <v>35</v>
      </c>
      <c r="G27" s="2"/>
    </row>
    <row r="28" ht="25" customHeight="true" spans="1:7">
      <c r="A28" s="2" t="str">
        <f>"68522024082111193631242"</f>
        <v>68522024082111193631242</v>
      </c>
      <c r="B28" s="2" t="str">
        <f t="shared" si="1"/>
        <v>102</v>
      </c>
      <c r="C28" s="2" t="s">
        <v>8</v>
      </c>
      <c r="D28" s="2" t="s">
        <v>27</v>
      </c>
      <c r="E28" s="2" t="str">
        <f>"李雅诗"</f>
        <v>李雅诗</v>
      </c>
      <c r="F28" s="2" t="s">
        <v>36</v>
      </c>
      <c r="G28" s="2"/>
    </row>
    <row r="29" ht="25" customHeight="true" spans="1:7">
      <c r="A29" s="2" t="str">
        <f>"68522024082016241929265"</f>
        <v>68522024082016241929265</v>
      </c>
      <c r="B29" s="2" t="str">
        <f t="shared" si="1"/>
        <v>102</v>
      </c>
      <c r="C29" s="2" t="s">
        <v>8</v>
      </c>
      <c r="D29" s="2" t="s">
        <v>27</v>
      </c>
      <c r="E29" s="2" t="str">
        <f>"雷镜霖"</f>
        <v>雷镜霖</v>
      </c>
      <c r="F29" s="2" t="s">
        <v>37</v>
      </c>
      <c r="G29" s="2"/>
    </row>
    <row r="30" ht="25" customHeight="true" spans="1:7">
      <c r="A30" s="2" t="str">
        <f>"68522024082202543332898"</f>
        <v>68522024082202543332898</v>
      </c>
      <c r="B30" s="2" t="str">
        <f t="shared" si="1"/>
        <v>102</v>
      </c>
      <c r="C30" s="2" t="s">
        <v>8</v>
      </c>
      <c r="D30" s="2" t="s">
        <v>27</v>
      </c>
      <c r="E30" s="2" t="str">
        <f>"邢帅"</f>
        <v>邢帅</v>
      </c>
      <c r="F30" s="2" t="s">
        <v>38</v>
      </c>
      <c r="G30" s="2"/>
    </row>
    <row r="31" ht="25" customHeight="true" spans="1:7">
      <c r="A31" s="2" t="str">
        <f>"68522024082123482732859"</f>
        <v>68522024082123482732859</v>
      </c>
      <c r="B31" s="2" t="str">
        <f t="shared" si="1"/>
        <v>102</v>
      </c>
      <c r="C31" s="2" t="s">
        <v>8</v>
      </c>
      <c r="D31" s="2" t="s">
        <v>27</v>
      </c>
      <c r="E31" s="2" t="str">
        <f>"容英"</f>
        <v>容英</v>
      </c>
      <c r="F31" s="2" t="s">
        <v>39</v>
      </c>
      <c r="G31" s="2"/>
    </row>
    <row r="32" ht="25" customHeight="true" spans="1:7">
      <c r="A32" s="2" t="str">
        <f>"68522024082310434135708"</f>
        <v>68522024082310434135708</v>
      </c>
      <c r="B32" s="2" t="str">
        <f t="shared" si="1"/>
        <v>102</v>
      </c>
      <c r="C32" s="2" t="s">
        <v>8</v>
      </c>
      <c r="D32" s="2" t="s">
        <v>27</v>
      </c>
      <c r="E32" s="2" t="str">
        <f>"吴泽宇"</f>
        <v>吴泽宇</v>
      </c>
      <c r="F32" s="2" t="s">
        <v>40</v>
      </c>
      <c r="G32" s="2"/>
    </row>
    <row r="33" ht="25" customHeight="true" spans="1:7">
      <c r="A33" s="2" t="str">
        <f>"68522024082309171235349"</f>
        <v>68522024082309171235349</v>
      </c>
      <c r="B33" s="2" t="str">
        <f t="shared" si="1"/>
        <v>102</v>
      </c>
      <c r="C33" s="2" t="s">
        <v>8</v>
      </c>
      <c r="D33" s="2" t="s">
        <v>27</v>
      </c>
      <c r="E33" s="2" t="str">
        <f>"徐巍进"</f>
        <v>徐巍进</v>
      </c>
      <c r="F33" s="2" t="s">
        <v>41</v>
      </c>
      <c r="G33" s="2"/>
    </row>
    <row r="34" ht="25" customHeight="true" spans="1:7">
      <c r="A34" s="2" t="str">
        <f>"68522024082313031236059"</f>
        <v>68522024082313031236059</v>
      </c>
      <c r="B34" s="2" t="str">
        <f t="shared" si="1"/>
        <v>102</v>
      </c>
      <c r="C34" s="2" t="s">
        <v>8</v>
      </c>
      <c r="D34" s="2" t="s">
        <v>27</v>
      </c>
      <c r="E34" s="2" t="str">
        <f>"李会"</f>
        <v>李会</v>
      </c>
      <c r="F34" s="2" t="s">
        <v>42</v>
      </c>
      <c r="G34" s="2"/>
    </row>
    <row r="35" ht="25" customHeight="true" spans="1:7">
      <c r="A35" s="2" t="str">
        <f>"68522024082310495235732"</f>
        <v>68522024082310495235732</v>
      </c>
      <c r="B35" s="2" t="str">
        <f t="shared" si="1"/>
        <v>102</v>
      </c>
      <c r="C35" s="2" t="s">
        <v>8</v>
      </c>
      <c r="D35" s="2" t="s">
        <v>27</v>
      </c>
      <c r="E35" s="2" t="str">
        <f>"何苗"</f>
        <v>何苗</v>
      </c>
      <c r="F35" s="2" t="s">
        <v>43</v>
      </c>
      <c r="G35" s="2"/>
    </row>
    <row r="36" ht="25" customHeight="true" spans="1:7">
      <c r="A36" s="2" t="str">
        <f>"68522024082313272136111"</f>
        <v>68522024082313272136111</v>
      </c>
      <c r="B36" s="2" t="str">
        <f t="shared" si="1"/>
        <v>102</v>
      </c>
      <c r="C36" s="2" t="s">
        <v>8</v>
      </c>
      <c r="D36" s="2" t="s">
        <v>27</v>
      </c>
      <c r="E36" s="2" t="str">
        <f>"符琼芳"</f>
        <v>符琼芳</v>
      </c>
      <c r="F36" s="2" t="s">
        <v>44</v>
      </c>
      <c r="G36" s="2"/>
    </row>
    <row r="37" ht="25" customHeight="true" spans="1:7">
      <c r="A37" s="2" t="str">
        <f>"68522024082209154233049"</f>
        <v>68522024082209154233049</v>
      </c>
      <c r="B37" s="2" t="str">
        <f t="shared" si="1"/>
        <v>102</v>
      </c>
      <c r="C37" s="2" t="s">
        <v>8</v>
      </c>
      <c r="D37" s="2" t="s">
        <v>27</v>
      </c>
      <c r="E37" s="2" t="str">
        <f>"王娜"</f>
        <v>王娜</v>
      </c>
      <c r="F37" s="2" t="s">
        <v>45</v>
      </c>
      <c r="G37" s="2"/>
    </row>
    <row r="38" ht="25" customHeight="true" spans="1:7">
      <c r="A38" s="2" t="str">
        <f>"68522024082316110336518"</f>
        <v>68522024082316110336518</v>
      </c>
      <c r="B38" s="2" t="str">
        <f t="shared" si="1"/>
        <v>102</v>
      </c>
      <c r="C38" s="2" t="s">
        <v>8</v>
      </c>
      <c r="D38" s="2" t="s">
        <v>27</v>
      </c>
      <c r="E38" s="2" t="str">
        <f>"李晴茹"</f>
        <v>李晴茹</v>
      </c>
      <c r="F38" s="2" t="s">
        <v>46</v>
      </c>
      <c r="G38" s="2"/>
    </row>
    <row r="39" ht="25" customHeight="true" spans="1:7">
      <c r="A39" s="2" t="str">
        <f>"68522024081909074524346"</f>
        <v>68522024081909074524346</v>
      </c>
      <c r="B39" s="2" t="str">
        <f t="shared" ref="B39:B94" si="2">"103"</f>
        <v>103</v>
      </c>
      <c r="C39" s="2" t="s">
        <v>8</v>
      </c>
      <c r="D39" s="2" t="s">
        <v>47</v>
      </c>
      <c r="E39" s="2" t="str">
        <f>"苏慧丹"</f>
        <v>苏慧丹</v>
      </c>
      <c r="F39" s="2" t="s">
        <v>48</v>
      </c>
      <c r="G39" s="2"/>
    </row>
    <row r="40" ht="25" customHeight="true" spans="1:7">
      <c r="A40" s="2" t="str">
        <f>"68522024081909582524731"</f>
        <v>68522024081909582524731</v>
      </c>
      <c r="B40" s="2" t="str">
        <f t="shared" si="2"/>
        <v>103</v>
      </c>
      <c r="C40" s="2" t="s">
        <v>8</v>
      </c>
      <c r="D40" s="2" t="s">
        <v>47</v>
      </c>
      <c r="E40" s="2" t="str">
        <f>"欧春花"</f>
        <v>欧春花</v>
      </c>
      <c r="F40" s="2" t="s">
        <v>49</v>
      </c>
      <c r="G40" s="2"/>
    </row>
    <row r="41" ht="25" customHeight="true" spans="1:7">
      <c r="A41" s="2" t="str">
        <f>"68522024081910200924886"</f>
        <v>68522024081910200924886</v>
      </c>
      <c r="B41" s="2" t="str">
        <f t="shared" si="2"/>
        <v>103</v>
      </c>
      <c r="C41" s="2" t="s">
        <v>8</v>
      </c>
      <c r="D41" s="2" t="s">
        <v>47</v>
      </c>
      <c r="E41" s="2" t="str">
        <f>"黄立鹏"</f>
        <v>黄立鹏</v>
      </c>
      <c r="F41" s="2" t="s">
        <v>50</v>
      </c>
      <c r="G41" s="2"/>
    </row>
    <row r="42" ht="25" customHeight="true" spans="1:7">
      <c r="A42" s="2" t="str">
        <f>"68522024081910261624929"</f>
        <v>68522024081910261624929</v>
      </c>
      <c r="B42" s="2" t="str">
        <f t="shared" si="2"/>
        <v>103</v>
      </c>
      <c r="C42" s="2" t="s">
        <v>8</v>
      </c>
      <c r="D42" s="2" t="s">
        <v>47</v>
      </c>
      <c r="E42" s="2" t="str">
        <f>"陈妹"</f>
        <v>陈妹</v>
      </c>
      <c r="F42" s="2" t="s">
        <v>51</v>
      </c>
      <c r="G42" s="2"/>
    </row>
    <row r="43" ht="25" customHeight="true" spans="1:7">
      <c r="A43" s="2" t="str">
        <f>"68522024081911520325421"</f>
        <v>68522024081911520325421</v>
      </c>
      <c r="B43" s="2" t="str">
        <f t="shared" si="2"/>
        <v>103</v>
      </c>
      <c r="C43" s="2" t="s">
        <v>8</v>
      </c>
      <c r="D43" s="2" t="s">
        <v>47</v>
      </c>
      <c r="E43" s="2" t="str">
        <f>"谭植文"</f>
        <v>谭植文</v>
      </c>
      <c r="F43" s="2" t="s">
        <v>52</v>
      </c>
      <c r="G43" s="2"/>
    </row>
    <row r="44" ht="25" customHeight="true" spans="1:7">
      <c r="A44" s="2" t="str">
        <f>"68522024081912144125496"</f>
        <v>68522024081912144125496</v>
      </c>
      <c r="B44" s="2" t="str">
        <f t="shared" si="2"/>
        <v>103</v>
      </c>
      <c r="C44" s="2" t="s">
        <v>8</v>
      </c>
      <c r="D44" s="2" t="s">
        <v>47</v>
      </c>
      <c r="E44" s="2" t="str">
        <f>"羊声桃"</f>
        <v>羊声桃</v>
      </c>
      <c r="F44" s="2" t="s">
        <v>53</v>
      </c>
      <c r="G44" s="2"/>
    </row>
    <row r="45" ht="25" customHeight="true" spans="1:7">
      <c r="A45" s="2" t="str">
        <f>"68522024081912483625609"</f>
        <v>68522024081912483625609</v>
      </c>
      <c r="B45" s="2" t="str">
        <f t="shared" si="2"/>
        <v>103</v>
      </c>
      <c r="C45" s="2" t="s">
        <v>8</v>
      </c>
      <c r="D45" s="2" t="s">
        <v>47</v>
      </c>
      <c r="E45" s="2" t="str">
        <f>"王如玉"</f>
        <v>王如玉</v>
      </c>
      <c r="F45" s="2" t="s">
        <v>54</v>
      </c>
      <c r="G45" s="2"/>
    </row>
    <row r="46" ht="25" customHeight="true" spans="1:7">
      <c r="A46" s="2" t="str">
        <f>"68522024081913225425714"</f>
        <v>68522024081913225425714</v>
      </c>
      <c r="B46" s="2" t="str">
        <f t="shared" si="2"/>
        <v>103</v>
      </c>
      <c r="C46" s="2" t="s">
        <v>8</v>
      </c>
      <c r="D46" s="2" t="s">
        <v>47</v>
      </c>
      <c r="E46" s="2" t="str">
        <f>"郑引婧"</f>
        <v>郑引婧</v>
      </c>
      <c r="F46" s="2" t="s">
        <v>55</v>
      </c>
      <c r="G46" s="2"/>
    </row>
    <row r="47" ht="25" customHeight="true" spans="1:7">
      <c r="A47" s="2" t="str">
        <f>"68522024081914581926019"</f>
        <v>68522024081914581926019</v>
      </c>
      <c r="B47" s="2" t="str">
        <f t="shared" si="2"/>
        <v>103</v>
      </c>
      <c r="C47" s="2" t="s">
        <v>8</v>
      </c>
      <c r="D47" s="2" t="s">
        <v>47</v>
      </c>
      <c r="E47" s="2" t="str">
        <f>"林美媛"</f>
        <v>林美媛</v>
      </c>
      <c r="F47" s="2" t="s">
        <v>56</v>
      </c>
      <c r="G47" s="2"/>
    </row>
    <row r="48" ht="25" customHeight="true" spans="1:7">
      <c r="A48" s="2" t="str">
        <f>"68522024081911040725175"</f>
        <v>68522024081911040725175</v>
      </c>
      <c r="B48" s="2" t="str">
        <f t="shared" si="2"/>
        <v>103</v>
      </c>
      <c r="C48" s="2" t="s">
        <v>8</v>
      </c>
      <c r="D48" s="2" t="s">
        <v>47</v>
      </c>
      <c r="E48" s="2" t="str">
        <f>"赖俊航"</f>
        <v>赖俊航</v>
      </c>
      <c r="F48" s="2" t="s">
        <v>57</v>
      </c>
      <c r="G48" s="2"/>
    </row>
    <row r="49" ht="25" customHeight="true" spans="1:7">
      <c r="A49" s="2" t="str">
        <f>"68522024081919473726883"</f>
        <v>68522024081919473726883</v>
      </c>
      <c r="B49" s="2" t="str">
        <f t="shared" si="2"/>
        <v>103</v>
      </c>
      <c r="C49" s="2" t="s">
        <v>8</v>
      </c>
      <c r="D49" s="2" t="s">
        <v>47</v>
      </c>
      <c r="E49" s="2" t="str">
        <f>"李芳通"</f>
        <v>李芳通</v>
      </c>
      <c r="F49" s="2" t="s">
        <v>58</v>
      </c>
      <c r="G49" s="2"/>
    </row>
    <row r="50" ht="25" customHeight="true" spans="1:7">
      <c r="A50" s="2" t="str">
        <f>"68522024081920035826930"</f>
        <v>68522024081920035826930</v>
      </c>
      <c r="B50" s="2" t="str">
        <f t="shared" si="2"/>
        <v>103</v>
      </c>
      <c r="C50" s="2" t="s">
        <v>8</v>
      </c>
      <c r="D50" s="2" t="s">
        <v>47</v>
      </c>
      <c r="E50" s="2" t="str">
        <f>"陈慧"</f>
        <v>陈慧</v>
      </c>
      <c r="F50" s="2" t="s">
        <v>59</v>
      </c>
      <c r="G50" s="2"/>
    </row>
    <row r="51" ht="25" customHeight="true" spans="1:7">
      <c r="A51" s="2" t="str">
        <f>"68522024081920165326965"</f>
        <v>68522024081920165326965</v>
      </c>
      <c r="B51" s="2" t="str">
        <f t="shared" si="2"/>
        <v>103</v>
      </c>
      <c r="C51" s="2" t="s">
        <v>8</v>
      </c>
      <c r="D51" s="2" t="s">
        <v>47</v>
      </c>
      <c r="E51" s="2" t="str">
        <f>"许冬妹"</f>
        <v>许冬妹</v>
      </c>
      <c r="F51" s="2" t="s">
        <v>60</v>
      </c>
      <c r="G51" s="2"/>
    </row>
    <row r="52" ht="25" customHeight="true" spans="1:7">
      <c r="A52" s="2" t="str">
        <f>"68522024081920243726988"</f>
        <v>68522024081920243726988</v>
      </c>
      <c r="B52" s="2" t="str">
        <f t="shared" si="2"/>
        <v>103</v>
      </c>
      <c r="C52" s="2" t="s">
        <v>8</v>
      </c>
      <c r="D52" s="2" t="s">
        <v>47</v>
      </c>
      <c r="E52" s="2" t="str">
        <f>"郑秀丽"</f>
        <v>郑秀丽</v>
      </c>
      <c r="F52" s="2" t="s">
        <v>61</v>
      </c>
      <c r="G52" s="2"/>
    </row>
    <row r="53" ht="25" customHeight="true" spans="1:7">
      <c r="A53" s="2" t="str">
        <f>"68522024081921515427202"</f>
        <v>68522024081921515427202</v>
      </c>
      <c r="B53" s="2" t="str">
        <f t="shared" si="2"/>
        <v>103</v>
      </c>
      <c r="C53" s="2" t="s">
        <v>8</v>
      </c>
      <c r="D53" s="2" t="s">
        <v>47</v>
      </c>
      <c r="E53" s="2" t="str">
        <f>"符卓俏"</f>
        <v>符卓俏</v>
      </c>
      <c r="F53" s="2" t="s">
        <v>62</v>
      </c>
      <c r="G53" s="2"/>
    </row>
    <row r="54" ht="25" customHeight="true" spans="1:7">
      <c r="A54" s="2" t="str">
        <f>"68522024081921212827126"</f>
        <v>68522024081921212827126</v>
      </c>
      <c r="B54" s="2" t="str">
        <f t="shared" si="2"/>
        <v>103</v>
      </c>
      <c r="C54" s="2" t="s">
        <v>8</v>
      </c>
      <c r="D54" s="2" t="s">
        <v>47</v>
      </c>
      <c r="E54" s="2" t="str">
        <f>"陈才涛"</f>
        <v>陈才涛</v>
      </c>
      <c r="F54" s="2" t="s">
        <v>63</v>
      </c>
      <c r="G54" s="2"/>
    </row>
    <row r="55" ht="25" customHeight="true" spans="1:7">
      <c r="A55" s="2" t="str">
        <f>"68522024081910595525147"</f>
        <v>68522024081910595525147</v>
      </c>
      <c r="B55" s="2" t="str">
        <f t="shared" si="2"/>
        <v>103</v>
      </c>
      <c r="C55" s="2" t="s">
        <v>8</v>
      </c>
      <c r="D55" s="2" t="s">
        <v>47</v>
      </c>
      <c r="E55" s="2" t="str">
        <f>"张绮花"</f>
        <v>张绮花</v>
      </c>
      <c r="F55" s="2" t="s">
        <v>64</v>
      </c>
      <c r="G55" s="2"/>
    </row>
    <row r="56" ht="25" customHeight="true" spans="1:7">
      <c r="A56" s="2" t="str">
        <f>"68522024082000174527461"</f>
        <v>68522024082000174527461</v>
      </c>
      <c r="B56" s="2" t="str">
        <f t="shared" si="2"/>
        <v>103</v>
      </c>
      <c r="C56" s="2" t="s">
        <v>8</v>
      </c>
      <c r="D56" s="2" t="s">
        <v>47</v>
      </c>
      <c r="E56" s="2" t="str">
        <f>"王永秀"</f>
        <v>王永秀</v>
      </c>
      <c r="F56" s="2" t="s">
        <v>65</v>
      </c>
      <c r="G56" s="2"/>
    </row>
    <row r="57" ht="25" customHeight="true" spans="1:7">
      <c r="A57" s="2" t="str">
        <f>"68522024081921061327085"</f>
        <v>68522024081921061327085</v>
      </c>
      <c r="B57" s="2" t="str">
        <f t="shared" si="2"/>
        <v>103</v>
      </c>
      <c r="C57" s="2" t="s">
        <v>8</v>
      </c>
      <c r="D57" s="2" t="s">
        <v>47</v>
      </c>
      <c r="E57" s="2" t="str">
        <f>"陈开博"</f>
        <v>陈开博</v>
      </c>
      <c r="F57" s="2" t="s">
        <v>66</v>
      </c>
      <c r="G57" s="2"/>
    </row>
    <row r="58" ht="25" customHeight="true" spans="1:7">
      <c r="A58" s="2" t="str">
        <f>"68522024082011481528399"</f>
        <v>68522024082011481528399</v>
      </c>
      <c r="B58" s="2" t="str">
        <f t="shared" si="2"/>
        <v>103</v>
      </c>
      <c r="C58" s="2" t="s">
        <v>8</v>
      </c>
      <c r="D58" s="2" t="s">
        <v>47</v>
      </c>
      <c r="E58" s="2" t="str">
        <f>"林娇"</f>
        <v>林娇</v>
      </c>
      <c r="F58" s="2" t="s">
        <v>67</v>
      </c>
      <c r="G58" s="2"/>
    </row>
    <row r="59" ht="25" customHeight="true" spans="1:7">
      <c r="A59" s="2" t="str">
        <f>"68522024081917160226546"</f>
        <v>68522024081917160226546</v>
      </c>
      <c r="B59" s="2" t="str">
        <f t="shared" si="2"/>
        <v>103</v>
      </c>
      <c r="C59" s="2" t="s">
        <v>8</v>
      </c>
      <c r="D59" s="2" t="s">
        <v>47</v>
      </c>
      <c r="E59" s="2" t="str">
        <f>"梁豪婷"</f>
        <v>梁豪婷</v>
      </c>
      <c r="F59" s="2" t="s">
        <v>68</v>
      </c>
      <c r="G59" s="2"/>
    </row>
    <row r="60" ht="25" customHeight="true" spans="1:7">
      <c r="A60" s="2" t="str">
        <f>"68522024082013015828606"</f>
        <v>68522024082013015828606</v>
      </c>
      <c r="B60" s="2" t="str">
        <f t="shared" si="2"/>
        <v>103</v>
      </c>
      <c r="C60" s="2" t="s">
        <v>8</v>
      </c>
      <c r="D60" s="2" t="s">
        <v>47</v>
      </c>
      <c r="E60" s="2" t="str">
        <f>"杜无忧"</f>
        <v>杜无忧</v>
      </c>
      <c r="F60" s="2" t="s">
        <v>69</v>
      </c>
      <c r="G60" s="2"/>
    </row>
    <row r="61" ht="25" customHeight="true" spans="1:7">
      <c r="A61" s="2" t="str">
        <f>"68522024082015004328939"</f>
        <v>68522024082015004328939</v>
      </c>
      <c r="B61" s="2" t="str">
        <f t="shared" si="2"/>
        <v>103</v>
      </c>
      <c r="C61" s="2" t="s">
        <v>8</v>
      </c>
      <c r="D61" s="2" t="s">
        <v>47</v>
      </c>
      <c r="E61" s="2" t="str">
        <f>"何精杯"</f>
        <v>何精杯</v>
      </c>
      <c r="F61" s="2" t="s">
        <v>70</v>
      </c>
      <c r="G61" s="2"/>
    </row>
    <row r="62" ht="25" customHeight="true" spans="1:7">
      <c r="A62" s="2" t="str">
        <f>"68522024082016251629268"</f>
        <v>68522024082016251629268</v>
      </c>
      <c r="B62" s="2" t="str">
        <f t="shared" si="2"/>
        <v>103</v>
      </c>
      <c r="C62" s="2" t="s">
        <v>8</v>
      </c>
      <c r="D62" s="2" t="s">
        <v>47</v>
      </c>
      <c r="E62" s="2" t="str">
        <f>"谢建蓉"</f>
        <v>谢建蓉</v>
      </c>
      <c r="F62" s="2" t="s">
        <v>71</v>
      </c>
      <c r="G62" s="2"/>
    </row>
    <row r="63" ht="25" customHeight="true" spans="1:7">
      <c r="A63" s="2" t="str">
        <f>"68522024082016341929297"</f>
        <v>68522024082016341929297</v>
      </c>
      <c r="B63" s="2" t="str">
        <f t="shared" si="2"/>
        <v>103</v>
      </c>
      <c r="C63" s="2" t="s">
        <v>8</v>
      </c>
      <c r="D63" s="2" t="s">
        <v>47</v>
      </c>
      <c r="E63" s="2" t="str">
        <f>"王涌晖"</f>
        <v>王涌晖</v>
      </c>
      <c r="F63" s="2" t="s">
        <v>72</v>
      </c>
      <c r="G63" s="2"/>
    </row>
    <row r="64" ht="25" customHeight="true" spans="1:7">
      <c r="A64" s="2" t="str">
        <f>"68522024082018140029541"</f>
        <v>68522024082018140029541</v>
      </c>
      <c r="B64" s="2" t="str">
        <f t="shared" si="2"/>
        <v>103</v>
      </c>
      <c r="C64" s="2" t="s">
        <v>8</v>
      </c>
      <c r="D64" s="2" t="s">
        <v>47</v>
      </c>
      <c r="E64" s="2" t="str">
        <f>"麦玲"</f>
        <v>麦玲</v>
      </c>
      <c r="F64" s="2" t="s">
        <v>73</v>
      </c>
      <c r="G64" s="2"/>
    </row>
    <row r="65" ht="25" customHeight="true" spans="1:7">
      <c r="A65" s="2" t="str">
        <f>"68522024082018013529518"</f>
        <v>68522024082018013529518</v>
      </c>
      <c r="B65" s="2" t="str">
        <f t="shared" si="2"/>
        <v>103</v>
      </c>
      <c r="C65" s="2" t="s">
        <v>8</v>
      </c>
      <c r="D65" s="2" t="s">
        <v>47</v>
      </c>
      <c r="E65" s="2" t="str">
        <f>"王秋妹"</f>
        <v>王秋妹</v>
      </c>
      <c r="F65" s="2" t="s">
        <v>74</v>
      </c>
      <c r="G65" s="2"/>
    </row>
    <row r="66" ht="25" customHeight="true" spans="1:7">
      <c r="A66" s="2" t="str">
        <f>"68522024082109261130549"</f>
        <v>68522024082109261130549</v>
      </c>
      <c r="B66" s="2" t="str">
        <f t="shared" si="2"/>
        <v>103</v>
      </c>
      <c r="C66" s="2" t="s">
        <v>8</v>
      </c>
      <c r="D66" s="2" t="s">
        <v>47</v>
      </c>
      <c r="E66" s="2" t="str">
        <f>"符晶晶"</f>
        <v>符晶晶</v>
      </c>
      <c r="F66" s="2" t="s">
        <v>75</v>
      </c>
      <c r="G66" s="2"/>
    </row>
    <row r="67" ht="25" customHeight="true" spans="1:7">
      <c r="A67" s="2" t="str">
        <f>"68522024082017385429478"</f>
        <v>68522024082017385429478</v>
      </c>
      <c r="B67" s="2" t="str">
        <f t="shared" si="2"/>
        <v>103</v>
      </c>
      <c r="C67" s="2" t="s">
        <v>8</v>
      </c>
      <c r="D67" s="2" t="s">
        <v>47</v>
      </c>
      <c r="E67" s="2" t="str">
        <f>"何佳美蕙"</f>
        <v>何佳美蕙</v>
      </c>
      <c r="F67" s="2" t="s">
        <v>76</v>
      </c>
      <c r="G67" s="2"/>
    </row>
    <row r="68" ht="25" customHeight="true" spans="1:7">
      <c r="A68" s="2" t="str">
        <f>"68522024082111061531130"</f>
        <v>68522024082111061531130</v>
      </c>
      <c r="B68" s="2" t="str">
        <f t="shared" si="2"/>
        <v>103</v>
      </c>
      <c r="C68" s="2" t="s">
        <v>8</v>
      </c>
      <c r="D68" s="2" t="s">
        <v>47</v>
      </c>
      <c r="E68" s="2" t="str">
        <f>"王辉"</f>
        <v>王辉</v>
      </c>
      <c r="F68" s="2" t="s">
        <v>77</v>
      </c>
      <c r="G68" s="2"/>
    </row>
    <row r="69" ht="25" customHeight="true" spans="1:7">
      <c r="A69" s="2" t="str">
        <f>"68522024082115495032120"</f>
        <v>68522024082115495032120</v>
      </c>
      <c r="B69" s="2" t="str">
        <f t="shared" si="2"/>
        <v>103</v>
      </c>
      <c r="C69" s="2" t="s">
        <v>8</v>
      </c>
      <c r="D69" s="2" t="s">
        <v>47</v>
      </c>
      <c r="E69" s="2" t="str">
        <f>"李政辉"</f>
        <v>李政辉</v>
      </c>
      <c r="F69" s="2" t="s">
        <v>78</v>
      </c>
      <c r="G69" s="2"/>
    </row>
    <row r="70" ht="25" customHeight="true" spans="1:7">
      <c r="A70" s="2" t="str">
        <f>"68522024082109261330550"</f>
        <v>68522024082109261330550</v>
      </c>
      <c r="B70" s="2" t="str">
        <f t="shared" si="2"/>
        <v>103</v>
      </c>
      <c r="C70" s="2" t="s">
        <v>8</v>
      </c>
      <c r="D70" s="2" t="s">
        <v>47</v>
      </c>
      <c r="E70" s="2" t="str">
        <f>"刘祥"</f>
        <v>刘祥</v>
      </c>
      <c r="F70" s="2" t="s">
        <v>79</v>
      </c>
      <c r="G70" s="2"/>
    </row>
    <row r="71" ht="25" customHeight="true" spans="1:7">
      <c r="A71" s="2" t="str">
        <f>"68522024082119585632561"</f>
        <v>68522024082119585632561</v>
      </c>
      <c r="B71" s="2" t="str">
        <f t="shared" si="2"/>
        <v>103</v>
      </c>
      <c r="C71" s="2" t="s">
        <v>8</v>
      </c>
      <c r="D71" s="2" t="s">
        <v>47</v>
      </c>
      <c r="E71" s="2" t="str">
        <f>"符曼玉"</f>
        <v>符曼玉</v>
      </c>
      <c r="F71" s="2" t="s">
        <v>80</v>
      </c>
      <c r="G71" s="2"/>
    </row>
    <row r="72" ht="25" customHeight="true" spans="1:7">
      <c r="A72" s="2" t="str">
        <f>"68522024082117170632328"</f>
        <v>68522024082117170632328</v>
      </c>
      <c r="B72" s="2" t="str">
        <f t="shared" si="2"/>
        <v>103</v>
      </c>
      <c r="C72" s="2" t="s">
        <v>8</v>
      </c>
      <c r="D72" s="2" t="s">
        <v>47</v>
      </c>
      <c r="E72" s="2" t="str">
        <f>"张秀怡"</f>
        <v>张秀怡</v>
      </c>
      <c r="F72" s="2" t="s">
        <v>81</v>
      </c>
      <c r="G72" s="2"/>
    </row>
    <row r="73" ht="25" customHeight="true" spans="1:7">
      <c r="A73" s="2" t="str">
        <f>"68522024082119444732539"</f>
        <v>68522024082119444732539</v>
      </c>
      <c r="B73" s="2" t="str">
        <f t="shared" si="2"/>
        <v>103</v>
      </c>
      <c r="C73" s="2" t="s">
        <v>8</v>
      </c>
      <c r="D73" s="2" t="s">
        <v>47</v>
      </c>
      <c r="E73" s="2" t="str">
        <f>"李冰"</f>
        <v>李冰</v>
      </c>
      <c r="F73" s="2" t="s">
        <v>82</v>
      </c>
      <c r="G73" s="2"/>
    </row>
    <row r="74" ht="25" customHeight="true" spans="1:7">
      <c r="A74" s="2" t="str">
        <f>"68522024082011173928290"</f>
        <v>68522024082011173928290</v>
      </c>
      <c r="B74" s="2" t="str">
        <f t="shared" si="2"/>
        <v>103</v>
      </c>
      <c r="C74" s="2" t="s">
        <v>8</v>
      </c>
      <c r="D74" s="2" t="s">
        <v>47</v>
      </c>
      <c r="E74" s="2" t="str">
        <f>"朱巧玲"</f>
        <v>朱巧玲</v>
      </c>
      <c r="F74" s="2" t="s">
        <v>83</v>
      </c>
      <c r="G74" s="2"/>
    </row>
    <row r="75" ht="25" customHeight="true" spans="1:7">
      <c r="A75" s="2" t="str">
        <f>"68522024082118373232443"</f>
        <v>68522024082118373232443</v>
      </c>
      <c r="B75" s="2" t="str">
        <f t="shared" si="2"/>
        <v>103</v>
      </c>
      <c r="C75" s="2" t="s">
        <v>8</v>
      </c>
      <c r="D75" s="2" t="s">
        <v>47</v>
      </c>
      <c r="E75" s="2" t="str">
        <f>"袁师"</f>
        <v>袁师</v>
      </c>
      <c r="F75" s="2" t="s">
        <v>84</v>
      </c>
      <c r="G75" s="2"/>
    </row>
    <row r="76" ht="25" customHeight="true" spans="1:7">
      <c r="A76" s="2" t="str">
        <f>"68522024082212110433452"</f>
        <v>68522024082212110433452</v>
      </c>
      <c r="B76" s="2" t="str">
        <f t="shared" si="2"/>
        <v>103</v>
      </c>
      <c r="C76" s="2" t="s">
        <v>8</v>
      </c>
      <c r="D76" s="2" t="s">
        <v>47</v>
      </c>
      <c r="E76" s="2" t="str">
        <f>"白艳"</f>
        <v>白艳</v>
      </c>
      <c r="F76" s="2" t="s">
        <v>85</v>
      </c>
      <c r="G76" s="2"/>
    </row>
    <row r="77" ht="25" customHeight="true" spans="1:7">
      <c r="A77" s="2" t="str">
        <f>"68522024082216080333859"</f>
        <v>68522024082216080333859</v>
      </c>
      <c r="B77" s="2" t="str">
        <f t="shared" si="2"/>
        <v>103</v>
      </c>
      <c r="C77" s="2" t="s">
        <v>8</v>
      </c>
      <c r="D77" s="2" t="s">
        <v>47</v>
      </c>
      <c r="E77" s="2" t="str">
        <f>"刘文斐"</f>
        <v>刘文斐</v>
      </c>
      <c r="F77" s="2" t="s">
        <v>86</v>
      </c>
      <c r="G77" s="2"/>
    </row>
    <row r="78" ht="25" customHeight="true" spans="1:7">
      <c r="A78" s="2" t="str">
        <f>"68522024081918121026686"</f>
        <v>68522024081918121026686</v>
      </c>
      <c r="B78" s="2" t="str">
        <f t="shared" si="2"/>
        <v>103</v>
      </c>
      <c r="C78" s="2" t="s">
        <v>8</v>
      </c>
      <c r="D78" s="2" t="s">
        <v>47</v>
      </c>
      <c r="E78" s="2" t="str">
        <f>"林琳"</f>
        <v>林琳</v>
      </c>
      <c r="F78" s="2" t="s">
        <v>87</v>
      </c>
      <c r="G78" s="2"/>
    </row>
    <row r="79" ht="25" customHeight="true" spans="1:7">
      <c r="A79" s="2" t="str">
        <f>"68522024081919570726911"</f>
        <v>68522024081919570726911</v>
      </c>
      <c r="B79" s="2" t="str">
        <f t="shared" si="2"/>
        <v>103</v>
      </c>
      <c r="C79" s="2" t="s">
        <v>8</v>
      </c>
      <c r="D79" s="2" t="s">
        <v>47</v>
      </c>
      <c r="E79" s="2" t="str">
        <f>"李鉴"</f>
        <v>李鉴</v>
      </c>
      <c r="F79" s="2" t="s">
        <v>88</v>
      </c>
      <c r="G79" s="2"/>
    </row>
    <row r="80" ht="25" customHeight="true" spans="1:7">
      <c r="A80" s="2" t="str">
        <f>"68522024082216382833927"</f>
        <v>68522024082216382833927</v>
      </c>
      <c r="B80" s="2" t="str">
        <f t="shared" si="2"/>
        <v>103</v>
      </c>
      <c r="C80" s="2" t="s">
        <v>8</v>
      </c>
      <c r="D80" s="2" t="s">
        <v>47</v>
      </c>
      <c r="E80" s="2" t="str">
        <f>"李锦"</f>
        <v>李锦</v>
      </c>
      <c r="F80" s="2" t="s">
        <v>89</v>
      </c>
      <c r="G80" s="2"/>
    </row>
    <row r="81" ht="25" customHeight="true" spans="1:7">
      <c r="A81" s="2" t="str">
        <f>"68522024082217354834044"</f>
        <v>68522024082217354834044</v>
      </c>
      <c r="B81" s="2" t="str">
        <f t="shared" si="2"/>
        <v>103</v>
      </c>
      <c r="C81" s="2" t="s">
        <v>8</v>
      </c>
      <c r="D81" s="2" t="s">
        <v>47</v>
      </c>
      <c r="E81" s="2" t="str">
        <f>"符晓莲"</f>
        <v>符晓莲</v>
      </c>
      <c r="F81" s="2" t="s">
        <v>90</v>
      </c>
      <c r="G81" s="2"/>
    </row>
    <row r="82" ht="25" customHeight="true" spans="1:7">
      <c r="A82" s="2" t="str">
        <f>"68522024082217243834029"</f>
        <v>68522024082217243834029</v>
      </c>
      <c r="B82" s="2" t="str">
        <f t="shared" si="2"/>
        <v>103</v>
      </c>
      <c r="C82" s="2" t="s">
        <v>8</v>
      </c>
      <c r="D82" s="2" t="s">
        <v>47</v>
      </c>
      <c r="E82" s="2" t="str">
        <f>"唐健桃"</f>
        <v>唐健桃</v>
      </c>
      <c r="F82" s="2" t="s">
        <v>91</v>
      </c>
      <c r="G82" s="2"/>
    </row>
    <row r="83" ht="25" customHeight="true" spans="1:7">
      <c r="A83" s="2" t="str">
        <f>"68522024082121035132660"</f>
        <v>68522024082121035132660</v>
      </c>
      <c r="B83" s="2" t="str">
        <f t="shared" si="2"/>
        <v>103</v>
      </c>
      <c r="C83" s="2" t="s">
        <v>8</v>
      </c>
      <c r="D83" s="2" t="s">
        <v>47</v>
      </c>
      <c r="E83" s="2" t="str">
        <f>"欧阳美莲"</f>
        <v>欧阳美莲</v>
      </c>
      <c r="F83" s="2" t="s">
        <v>92</v>
      </c>
      <c r="G83" s="2"/>
    </row>
    <row r="84" ht="25" customHeight="true" spans="1:7">
      <c r="A84" s="2" t="str">
        <f>"68522024082220511434328"</f>
        <v>68522024082220511434328</v>
      </c>
      <c r="B84" s="2" t="str">
        <f t="shared" si="2"/>
        <v>103</v>
      </c>
      <c r="C84" s="2" t="s">
        <v>8</v>
      </c>
      <c r="D84" s="2" t="s">
        <v>47</v>
      </c>
      <c r="E84" s="2" t="str">
        <f>"卓文闻"</f>
        <v>卓文闻</v>
      </c>
      <c r="F84" s="2" t="s">
        <v>93</v>
      </c>
      <c r="G84" s="2"/>
    </row>
    <row r="85" ht="25" customHeight="true" spans="1:7">
      <c r="A85" s="2" t="str">
        <f>"68522024082220391734312"</f>
        <v>68522024082220391734312</v>
      </c>
      <c r="B85" s="2" t="str">
        <f t="shared" si="2"/>
        <v>103</v>
      </c>
      <c r="C85" s="2" t="s">
        <v>8</v>
      </c>
      <c r="D85" s="2" t="s">
        <v>47</v>
      </c>
      <c r="E85" s="2" t="str">
        <f>"唐有月"</f>
        <v>唐有月</v>
      </c>
      <c r="F85" s="2" t="s">
        <v>94</v>
      </c>
      <c r="G85" s="2"/>
    </row>
    <row r="86" ht="25" customHeight="true" spans="1:7">
      <c r="A86" s="2" t="str">
        <f>"68522024082221541834438"</f>
        <v>68522024082221541834438</v>
      </c>
      <c r="B86" s="2" t="str">
        <f t="shared" si="2"/>
        <v>103</v>
      </c>
      <c r="C86" s="2" t="s">
        <v>8</v>
      </c>
      <c r="D86" s="2" t="s">
        <v>47</v>
      </c>
      <c r="E86" s="2" t="str">
        <f>"黄雅丽"</f>
        <v>黄雅丽</v>
      </c>
      <c r="F86" s="2" t="s">
        <v>95</v>
      </c>
      <c r="G86" s="2"/>
    </row>
    <row r="87" ht="25" customHeight="true" spans="1:7">
      <c r="A87" s="2" t="str">
        <f>"68522024082223261434549"</f>
        <v>68522024082223261434549</v>
      </c>
      <c r="B87" s="2" t="str">
        <f t="shared" si="2"/>
        <v>103</v>
      </c>
      <c r="C87" s="2" t="s">
        <v>8</v>
      </c>
      <c r="D87" s="2" t="s">
        <v>47</v>
      </c>
      <c r="E87" s="2" t="str">
        <f>"吉飘飘"</f>
        <v>吉飘飘</v>
      </c>
      <c r="F87" s="2" t="s">
        <v>96</v>
      </c>
      <c r="G87" s="2"/>
    </row>
    <row r="88" ht="25" customHeight="true" spans="1:7">
      <c r="A88" s="2" t="str">
        <f>"68522024082214544733704"</f>
        <v>68522024082214544733704</v>
      </c>
      <c r="B88" s="2" t="str">
        <f t="shared" si="2"/>
        <v>103</v>
      </c>
      <c r="C88" s="2" t="s">
        <v>8</v>
      </c>
      <c r="D88" s="2" t="s">
        <v>47</v>
      </c>
      <c r="E88" s="2" t="str">
        <f>"林书衿"</f>
        <v>林书衿</v>
      </c>
      <c r="F88" s="2" t="s">
        <v>97</v>
      </c>
      <c r="G88" s="2"/>
    </row>
    <row r="89" ht="25" customHeight="true" spans="1:7">
      <c r="A89" s="2" t="str">
        <f>"68522024082215062233729"</f>
        <v>68522024082215062233729</v>
      </c>
      <c r="B89" s="2" t="str">
        <f t="shared" si="2"/>
        <v>103</v>
      </c>
      <c r="C89" s="2" t="s">
        <v>8</v>
      </c>
      <c r="D89" s="2" t="s">
        <v>47</v>
      </c>
      <c r="E89" s="2" t="str">
        <f>"邓金兰"</f>
        <v>邓金兰</v>
      </c>
      <c r="F89" s="2" t="s">
        <v>98</v>
      </c>
      <c r="G89" s="2"/>
    </row>
    <row r="90" ht="25" customHeight="true" spans="1:7">
      <c r="A90" s="2" t="str">
        <f>"68522024082313041436062"</f>
        <v>68522024082313041436062</v>
      </c>
      <c r="B90" s="2" t="str">
        <f t="shared" si="2"/>
        <v>103</v>
      </c>
      <c r="C90" s="2" t="s">
        <v>8</v>
      </c>
      <c r="D90" s="2" t="s">
        <v>47</v>
      </c>
      <c r="E90" s="2" t="str">
        <f>"傅卫连"</f>
        <v>傅卫连</v>
      </c>
      <c r="F90" s="2" t="s">
        <v>99</v>
      </c>
      <c r="G90" s="2"/>
    </row>
    <row r="91" ht="25" customHeight="true" spans="1:7">
      <c r="A91" s="2" t="str">
        <f>"68522024082111183131239"</f>
        <v>68522024082111183131239</v>
      </c>
      <c r="B91" s="2" t="str">
        <f t="shared" si="2"/>
        <v>103</v>
      </c>
      <c r="C91" s="2" t="s">
        <v>8</v>
      </c>
      <c r="D91" s="2" t="s">
        <v>47</v>
      </c>
      <c r="E91" s="2" t="str">
        <f>"刘传权"</f>
        <v>刘传权</v>
      </c>
      <c r="F91" s="2" t="s">
        <v>100</v>
      </c>
      <c r="G91" s="2"/>
    </row>
    <row r="92" ht="25" customHeight="true" spans="1:7">
      <c r="A92" s="2" t="str">
        <f>"68522024082315171136368"</f>
        <v>68522024082315171136368</v>
      </c>
      <c r="B92" s="2" t="str">
        <f t="shared" si="2"/>
        <v>103</v>
      </c>
      <c r="C92" s="2" t="s">
        <v>8</v>
      </c>
      <c r="D92" s="2" t="s">
        <v>47</v>
      </c>
      <c r="E92" s="2" t="str">
        <f>"符小慧"</f>
        <v>符小慧</v>
      </c>
      <c r="F92" s="2" t="s">
        <v>101</v>
      </c>
      <c r="G92" s="2"/>
    </row>
    <row r="93" ht="25" customHeight="true" spans="1:7">
      <c r="A93" s="2" t="str">
        <f>"68522024082316013336488"</f>
        <v>68522024082316013336488</v>
      </c>
      <c r="B93" s="2" t="str">
        <f t="shared" si="2"/>
        <v>103</v>
      </c>
      <c r="C93" s="2" t="s">
        <v>8</v>
      </c>
      <c r="D93" s="2" t="s">
        <v>47</v>
      </c>
      <c r="E93" s="2" t="str">
        <f>"张祖坚"</f>
        <v>张祖坚</v>
      </c>
      <c r="F93" s="2" t="s">
        <v>102</v>
      </c>
      <c r="G93" s="2"/>
    </row>
    <row r="94" ht="25" customHeight="true" spans="1:7">
      <c r="A94" s="2" t="str">
        <f>"68522024082312122635950"</f>
        <v>68522024082312122635950</v>
      </c>
      <c r="B94" s="2" t="str">
        <f t="shared" si="2"/>
        <v>103</v>
      </c>
      <c r="C94" s="2" t="s">
        <v>8</v>
      </c>
      <c r="D94" s="2" t="s">
        <v>47</v>
      </c>
      <c r="E94" s="2" t="str">
        <f>"符春莲"</f>
        <v>符春莲</v>
      </c>
      <c r="F94" s="2" t="s">
        <v>103</v>
      </c>
      <c r="G94" s="2"/>
    </row>
    <row r="95" ht="25" customHeight="true" spans="1:7">
      <c r="A95" s="2" t="str">
        <f>"68522024081912272325541"</f>
        <v>68522024081912272325541</v>
      </c>
      <c r="B95" s="2" t="str">
        <f t="shared" ref="B95:B99" si="3">"104"</f>
        <v>104</v>
      </c>
      <c r="C95" s="2" t="s">
        <v>8</v>
      </c>
      <c r="D95" s="2" t="s">
        <v>104</v>
      </c>
      <c r="E95" s="2" t="str">
        <f>"韩日丽"</f>
        <v>韩日丽</v>
      </c>
      <c r="F95" s="2" t="s">
        <v>105</v>
      </c>
      <c r="G95" s="2"/>
    </row>
    <row r="96" ht="25" customHeight="true" spans="1:7">
      <c r="A96" s="2" t="str">
        <f>"68522024082113360931682"</f>
        <v>68522024082113360931682</v>
      </c>
      <c r="B96" s="2" t="str">
        <f t="shared" si="3"/>
        <v>104</v>
      </c>
      <c r="C96" s="2" t="s">
        <v>8</v>
      </c>
      <c r="D96" s="2" t="s">
        <v>104</v>
      </c>
      <c r="E96" s="2" t="str">
        <f>"吕宝硕"</f>
        <v>吕宝硕</v>
      </c>
      <c r="F96" s="2" t="s">
        <v>106</v>
      </c>
      <c r="G96" s="2"/>
    </row>
    <row r="97" ht="25" customHeight="true" spans="1:7">
      <c r="A97" s="2" t="str">
        <f>"68522024082311400635888"</f>
        <v>68522024082311400635888</v>
      </c>
      <c r="B97" s="2" t="str">
        <f t="shared" si="3"/>
        <v>104</v>
      </c>
      <c r="C97" s="2" t="s">
        <v>8</v>
      </c>
      <c r="D97" s="2" t="s">
        <v>104</v>
      </c>
      <c r="E97" s="2" t="str">
        <f>"符真祯"</f>
        <v>符真祯</v>
      </c>
      <c r="F97" s="2" t="s">
        <v>107</v>
      </c>
      <c r="G97" s="2"/>
    </row>
    <row r="98" ht="25" customHeight="true" spans="1:7">
      <c r="A98" s="2" t="str">
        <f>"68522024082311293435854"</f>
        <v>68522024082311293435854</v>
      </c>
      <c r="B98" s="2" t="str">
        <f t="shared" si="3"/>
        <v>104</v>
      </c>
      <c r="C98" s="2" t="s">
        <v>8</v>
      </c>
      <c r="D98" s="2" t="s">
        <v>104</v>
      </c>
      <c r="E98" s="2" t="str">
        <f>"符炳妍"</f>
        <v>符炳妍</v>
      </c>
      <c r="F98" s="2" t="s">
        <v>108</v>
      </c>
      <c r="G98" s="2"/>
    </row>
    <row r="99" ht="25" customHeight="true" spans="1:7">
      <c r="A99" s="2" t="str">
        <f>"68522024082314273436239"</f>
        <v>68522024082314273436239</v>
      </c>
      <c r="B99" s="2" t="str">
        <f t="shared" si="3"/>
        <v>104</v>
      </c>
      <c r="C99" s="2" t="s">
        <v>8</v>
      </c>
      <c r="D99" s="2" t="s">
        <v>104</v>
      </c>
      <c r="E99" s="2" t="str">
        <f>"陈家璇"</f>
        <v>陈家璇</v>
      </c>
      <c r="F99" s="2" t="s">
        <v>109</v>
      </c>
      <c r="G99" s="2"/>
    </row>
    <row r="100" ht="25" customHeight="true" spans="1:7">
      <c r="A100" s="2" t="str">
        <f>"68522024081911075525199"</f>
        <v>68522024081911075525199</v>
      </c>
      <c r="B100" s="2" t="str">
        <f t="shared" ref="B100:B105" si="4">"105"</f>
        <v>105</v>
      </c>
      <c r="C100" s="2" t="s">
        <v>8</v>
      </c>
      <c r="D100" s="2" t="s">
        <v>110</v>
      </c>
      <c r="E100" s="2" t="str">
        <f>"秦小建"</f>
        <v>秦小建</v>
      </c>
      <c r="F100" s="2" t="s">
        <v>111</v>
      </c>
      <c r="G100" s="2"/>
    </row>
    <row r="101" ht="25" customHeight="true" spans="1:7">
      <c r="A101" s="2" t="str">
        <f>"68522024081911411725379"</f>
        <v>68522024081911411725379</v>
      </c>
      <c r="B101" s="2" t="str">
        <f t="shared" si="4"/>
        <v>105</v>
      </c>
      <c r="C101" s="2" t="s">
        <v>8</v>
      </c>
      <c r="D101" s="2" t="s">
        <v>110</v>
      </c>
      <c r="E101" s="2" t="str">
        <f>"陈佳慧"</f>
        <v>陈佳慧</v>
      </c>
      <c r="F101" s="2" t="s">
        <v>112</v>
      </c>
      <c r="G101" s="2"/>
    </row>
    <row r="102" ht="25" customHeight="true" spans="1:7">
      <c r="A102" s="2" t="str">
        <f>"68522024082002182427486"</f>
        <v>68522024082002182427486</v>
      </c>
      <c r="B102" s="2" t="str">
        <f t="shared" si="4"/>
        <v>105</v>
      </c>
      <c r="C102" s="2" t="s">
        <v>8</v>
      </c>
      <c r="D102" s="2" t="s">
        <v>110</v>
      </c>
      <c r="E102" s="2" t="str">
        <f>"彭康幸"</f>
        <v>彭康幸</v>
      </c>
      <c r="F102" s="2" t="s">
        <v>113</v>
      </c>
      <c r="G102" s="2"/>
    </row>
    <row r="103" ht="25" customHeight="true" spans="1:7">
      <c r="A103" s="2" t="str">
        <f>"68522024082216014633844"</f>
        <v>68522024082216014633844</v>
      </c>
      <c r="B103" s="2" t="str">
        <f t="shared" si="4"/>
        <v>105</v>
      </c>
      <c r="C103" s="2" t="s">
        <v>8</v>
      </c>
      <c r="D103" s="2" t="s">
        <v>110</v>
      </c>
      <c r="E103" s="2" t="str">
        <f>"邓顺吉"</f>
        <v>邓顺吉</v>
      </c>
      <c r="F103" s="2" t="s">
        <v>114</v>
      </c>
      <c r="G103" s="2"/>
    </row>
    <row r="104" ht="25" customHeight="true" spans="1:7">
      <c r="A104" s="2" t="str">
        <f>"68522024082312225235976"</f>
        <v>68522024082312225235976</v>
      </c>
      <c r="B104" s="2" t="str">
        <f t="shared" si="4"/>
        <v>105</v>
      </c>
      <c r="C104" s="2" t="s">
        <v>8</v>
      </c>
      <c r="D104" s="2" t="s">
        <v>110</v>
      </c>
      <c r="E104" s="2" t="str">
        <f>"袁益楠"</f>
        <v>袁益楠</v>
      </c>
      <c r="F104" s="2" t="s">
        <v>115</v>
      </c>
      <c r="G104" s="2"/>
    </row>
    <row r="105" ht="25" customHeight="true" spans="1:7">
      <c r="A105" s="2" t="str">
        <f>"68522024082316351436578"</f>
        <v>68522024082316351436578</v>
      </c>
      <c r="B105" s="2" t="str">
        <f t="shared" si="4"/>
        <v>105</v>
      </c>
      <c r="C105" s="2" t="s">
        <v>8</v>
      </c>
      <c r="D105" s="2" t="s">
        <v>110</v>
      </c>
      <c r="E105" s="2" t="str">
        <f>"刘顺纬"</f>
        <v>刘顺纬</v>
      </c>
      <c r="F105" s="2" t="s">
        <v>116</v>
      </c>
      <c r="G105" s="2"/>
    </row>
    <row r="106" ht="25" customHeight="true" spans="1:7">
      <c r="A106" s="2" t="str">
        <f>"68522024081909111624368"</f>
        <v>68522024081909111624368</v>
      </c>
      <c r="B106" s="2" t="str">
        <f t="shared" ref="B106:B109" si="5">"106"</f>
        <v>106</v>
      </c>
      <c r="C106" s="2" t="s">
        <v>8</v>
      </c>
      <c r="D106" s="2" t="s">
        <v>117</v>
      </c>
      <c r="E106" s="2" t="str">
        <f>"王小珏"</f>
        <v>王小珏</v>
      </c>
      <c r="F106" s="2" t="s">
        <v>118</v>
      </c>
      <c r="G106" s="2"/>
    </row>
    <row r="107" ht="25" customHeight="true" spans="1:7">
      <c r="A107" s="2" t="str">
        <f>"68522024081910060924790"</f>
        <v>68522024081910060924790</v>
      </c>
      <c r="B107" s="2" t="str">
        <f t="shared" si="5"/>
        <v>106</v>
      </c>
      <c r="C107" s="2" t="s">
        <v>8</v>
      </c>
      <c r="D107" s="2" t="s">
        <v>117</v>
      </c>
      <c r="E107" s="2" t="str">
        <f>"邢玉婷"</f>
        <v>邢玉婷</v>
      </c>
      <c r="F107" s="2" t="s">
        <v>119</v>
      </c>
      <c r="G107" s="2"/>
    </row>
    <row r="108" ht="25" customHeight="true" spans="1:7">
      <c r="A108" s="2" t="str">
        <f>"68522024082011450828390"</f>
        <v>68522024082011450828390</v>
      </c>
      <c r="B108" s="2" t="str">
        <f t="shared" si="5"/>
        <v>106</v>
      </c>
      <c r="C108" s="2" t="s">
        <v>8</v>
      </c>
      <c r="D108" s="2" t="s">
        <v>117</v>
      </c>
      <c r="E108" s="2" t="str">
        <f>"李淑瑶"</f>
        <v>李淑瑶</v>
      </c>
      <c r="F108" s="2" t="s">
        <v>120</v>
      </c>
      <c r="G108" s="2"/>
    </row>
    <row r="109" ht="25" customHeight="true" spans="1:7">
      <c r="A109" s="2" t="str">
        <f>"68522024082014462728879"</f>
        <v>68522024082014462728879</v>
      </c>
      <c r="B109" s="2" t="str">
        <f t="shared" si="5"/>
        <v>106</v>
      </c>
      <c r="C109" s="2" t="s">
        <v>8</v>
      </c>
      <c r="D109" s="2" t="s">
        <v>117</v>
      </c>
      <c r="E109" s="2" t="str">
        <f>"王丹"</f>
        <v>王丹</v>
      </c>
      <c r="F109" s="2" t="s">
        <v>121</v>
      </c>
      <c r="G109" s="2"/>
    </row>
    <row r="110" ht="25" customHeight="true" spans="1:7">
      <c r="A110" s="2" t="str">
        <f>"68522024081911494625408"</f>
        <v>68522024081911494625408</v>
      </c>
      <c r="B110" s="2" t="str">
        <f t="shared" ref="B110:B120" si="6">"107"</f>
        <v>107</v>
      </c>
      <c r="C110" s="2" t="s">
        <v>8</v>
      </c>
      <c r="D110" s="2" t="s">
        <v>122</v>
      </c>
      <c r="E110" s="2" t="str">
        <f>"林觉宁"</f>
        <v>林觉宁</v>
      </c>
      <c r="F110" s="2" t="s">
        <v>123</v>
      </c>
      <c r="G110" s="2"/>
    </row>
    <row r="111" ht="25" customHeight="true" spans="1:7">
      <c r="A111" s="2" t="str">
        <f>"68522024081919594026916"</f>
        <v>68522024081919594026916</v>
      </c>
      <c r="B111" s="2" t="str">
        <f t="shared" si="6"/>
        <v>107</v>
      </c>
      <c r="C111" s="2" t="s">
        <v>8</v>
      </c>
      <c r="D111" s="2" t="s">
        <v>122</v>
      </c>
      <c r="E111" s="2" t="str">
        <f>"符令慧"</f>
        <v>符令慧</v>
      </c>
      <c r="F111" s="2" t="s">
        <v>124</v>
      </c>
      <c r="G111" s="2"/>
    </row>
    <row r="112" ht="25" customHeight="true" spans="1:7">
      <c r="A112" s="2" t="str">
        <f>"68522024081921440427182"</f>
        <v>68522024081921440427182</v>
      </c>
      <c r="B112" s="2" t="str">
        <f t="shared" si="6"/>
        <v>107</v>
      </c>
      <c r="C112" s="2" t="s">
        <v>8</v>
      </c>
      <c r="D112" s="2" t="s">
        <v>122</v>
      </c>
      <c r="E112" s="2" t="str">
        <f>"马广凤"</f>
        <v>马广凤</v>
      </c>
      <c r="F112" s="2" t="s">
        <v>125</v>
      </c>
      <c r="G112" s="2"/>
    </row>
    <row r="113" ht="25" customHeight="true" spans="1:7">
      <c r="A113" s="2" t="str">
        <f>"68522024082011511728408"</f>
        <v>68522024082011511728408</v>
      </c>
      <c r="B113" s="2" t="str">
        <f t="shared" si="6"/>
        <v>107</v>
      </c>
      <c r="C113" s="2" t="s">
        <v>8</v>
      </c>
      <c r="D113" s="2" t="s">
        <v>122</v>
      </c>
      <c r="E113" s="2" t="str">
        <f>"符妍"</f>
        <v>符妍</v>
      </c>
      <c r="F113" s="2" t="s">
        <v>126</v>
      </c>
      <c r="G113" s="2"/>
    </row>
    <row r="114" ht="25" customHeight="true" spans="1:7">
      <c r="A114" s="2" t="str">
        <f>"68522024082012522128581"</f>
        <v>68522024082012522128581</v>
      </c>
      <c r="B114" s="2" t="str">
        <f t="shared" si="6"/>
        <v>107</v>
      </c>
      <c r="C114" s="2" t="s">
        <v>8</v>
      </c>
      <c r="D114" s="2" t="s">
        <v>122</v>
      </c>
      <c r="E114" s="2" t="str">
        <f>"韦麟倚"</f>
        <v>韦麟倚</v>
      </c>
      <c r="F114" s="2" t="s">
        <v>127</v>
      </c>
      <c r="G114" s="2"/>
    </row>
    <row r="115" ht="25" customHeight="true" spans="1:7">
      <c r="A115" s="2" t="str">
        <f>"68522024082022130130046"</f>
        <v>68522024082022130130046</v>
      </c>
      <c r="B115" s="2" t="str">
        <f t="shared" si="6"/>
        <v>107</v>
      </c>
      <c r="C115" s="2" t="s">
        <v>8</v>
      </c>
      <c r="D115" s="2" t="s">
        <v>122</v>
      </c>
      <c r="E115" s="2" t="str">
        <f>"徐楠楠"</f>
        <v>徐楠楠</v>
      </c>
      <c r="F115" s="2" t="s">
        <v>128</v>
      </c>
      <c r="G115" s="2"/>
    </row>
    <row r="116" ht="25" customHeight="true" spans="1:7">
      <c r="A116" s="2" t="str">
        <f>"68522024082100255230203"</f>
        <v>68522024082100255230203</v>
      </c>
      <c r="B116" s="2" t="str">
        <f t="shared" si="6"/>
        <v>107</v>
      </c>
      <c r="C116" s="2" t="s">
        <v>8</v>
      </c>
      <c r="D116" s="2" t="s">
        <v>122</v>
      </c>
      <c r="E116" s="2" t="str">
        <f>"肖楠"</f>
        <v>肖楠</v>
      </c>
      <c r="F116" s="2" t="s">
        <v>129</v>
      </c>
      <c r="G116" s="2"/>
    </row>
    <row r="117" ht="25" customHeight="true" spans="1:7">
      <c r="A117" s="2" t="str">
        <f>"68522024082221120634375"</f>
        <v>68522024082221120634375</v>
      </c>
      <c r="B117" s="2" t="str">
        <f t="shared" si="6"/>
        <v>107</v>
      </c>
      <c r="C117" s="2" t="s">
        <v>8</v>
      </c>
      <c r="D117" s="2" t="s">
        <v>122</v>
      </c>
      <c r="E117" s="2" t="str">
        <f>"张云"</f>
        <v>张云</v>
      </c>
      <c r="F117" s="2" t="s">
        <v>130</v>
      </c>
      <c r="G117" s="2"/>
    </row>
    <row r="118" ht="25" customHeight="true" spans="1:7">
      <c r="A118" s="2" t="str">
        <f>"68522024082314131336205"</f>
        <v>68522024082314131336205</v>
      </c>
      <c r="B118" s="2" t="str">
        <f t="shared" si="6"/>
        <v>107</v>
      </c>
      <c r="C118" s="2" t="s">
        <v>8</v>
      </c>
      <c r="D118" s="2" t="s">
        <v>122</v>
      </c>
      <c r="E118" s="2" t="str">
        <f>"杨丹"</f>
        <v>杨丹</v>
      </c>
      <c r="F118" s="2" t="s">
        <v>131</v>
      </c>
      <c r="G118" s="2"/>
    </row>
    <row r="119" ht="25" customHeight="true" spans="1:7">
      <c r="A119" s="2" t="str">
        <f>"68522024082314072836187"</f>
        <v>68522024082314072836187</v>
      </c>
      <c r="B119" s="2" t="str">
        <f t="shared" si="6"/>
        <v>107</v>
      </c>
      <c r="C119" s="2" t="s">
        <v>8</v>
      </c>
      <c r="D119" s="2" t="s">
        <v>122</v>
      </c>
      <c r="E119" s="2" t="str">
        <f>"赵春叶"</f>
        <v>赵春叶</v>
      </c>
      <c r="F119" s="2" t="s">
        <v>132</v>
      </c>
      <c r="G119" s="2"/>
    </row>
    <row r="120" ht="25" customHeight="true" spans="1:7">
      <c r="A120" s="2" t="str">
        <f>"68522024082315115936358"</f>
        <v>68522024082315115936358</v>
      </c>
      <c r="B120" s="2" t="str">
        <f t="shared" si="6"/>
        <v>107</v>
      </c>
      <c r="C120" s="2" t="s">
        <v>8</v>
      </c>
      <c r="D120" s="2" t="s">
        <v>122</v>
      </c>
      <c r="E120" s="2" t="str">
        <f>"符声妹"</f>
        <v>符声妹</v>
      </c>
      <c r="F120" s="2" t="s">
        <v>133</v>
      </c>
      <c r="G120" s="2"/>
    </row>
    <row r="121" ht="25" customHeight="true" spans="1:7">
      <c r="A121" s="2" t="str">
        <f>"68522024081912000925447"</f>
        <v>68522024081912000925447</v>
      </c>
      <c r="B121" s="2" t="str">
        <f t="shared" ref="B121:B123" si="7">"108"</f>
        <v>108</v>
      </c>
      <c r="C121" s="2" t="s">
        <v>8</v>
      </c>
      <c r="D121" s="2" t="s">
        <v>134</v>
      </c>
      <c r="E121" s="2" t="str">
        <f>"曾维达"</f>
        <v>曾维达</v>
      </c>
      <c r="F121" s="2" t="s">
        <v>135</v>
      </c>
      <c r="G121" s="2"/>
    </row>
    <row r="122" ht="25" customHeight="true" spans="1:7">
      <c r="A122" s="2" t="str">
        <f>"68522024082006211127499"</f>
        <v>68522024082006211127499</v>
      </c>
      <c r="B122" s="2" t="str">
        <f t="shared" si="7"/>
        <v>108</v>
      </c>
      <c r="C122" s="2" t="s">
        <v>8</v>
      </c>
      <c r="D122" s="2" t="s">
        <v>134</v>
      </c>
      <c r="E122" s="2" t="str">
        <f>"符美静"</f>
        <v>符美静</v>
      </c>
      <c r="F122" s="2" t="s">
        <v>136</v>
      </c>
      <c r="G122" s="2"/>
    </row>
    <row r="123" ht="25" customHeight="true" spans="1:7">
      <c r="A123" s="2" t="str">
        <f>"68522024082211231833363"</f>
        <v>68522024082211231833363</v>
      </c>
      <c r="B123" s="2" t="str">
        <f t="shared" si="7"/>
        <v>108</v>
      </c>
      <c r="C123" s="2" t="s">
        <v>8</v>
      </c>
      <c r="D123" s="2" t="s">
        <v>134</v>
      </c>
      <c r="E123" s="2" t="str">
        <f>"余子豪"</f>
        <v>余子豪</v>
      </c>
      <c r="F123" s="2" t="s">
        <v>137</v>
      </c>
      <c r="G123" s="2"/>
    </row>
  </sheetData>
  <autoFilter ref="A2:G123">
    <sortState ref="A2:G123">
      <sortCondition ref="B1:B122"/>
    </sortState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2024-08-27T01:44:00Z</dcterms:created>
  <dcterms:modified xsi:type="dcterms:W3CDTF">2024-08-28T14:36:24Z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FC1702450CE442788B7C1260FC98E2B7_13</vt:lpwstr>
  </property>
  <property fmtid="{D5CDD505-2E9C-101B-9397-08002B2CF9AE}" pid="3" name="KSOProductBuildVer">
    <vt:lpwstr>2052-11.8.2.10290</vt:lpwstr>
  </property>
</Properties>
</file>